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FB0A3F0-E0AD-441D-86BC-EF4ADAE06AA3}" xr6:coauthVersionLast="47" xr6:coauthVersionMax="47" xr10:uidLastSave="{00000000-0000-0000-0000-000000000000}"/>
  <workbookProtection workbookPassword="D910" lockStructure="1"/>
  <bookViews>
    <workbookView xWindow="-120" yWindow="-120" windowWidth="20730" windowHeight="11160" xr2:uid="{00000000-000D-0000-FFFF-FFFF00000000}"/>
  </bookViews>
  <sheets>
    <sheet name="保険料試算シート" sheetId="3" r:id="rId1"/>
    <sheet name="加入者" sheetId="1" r:id="rId2"/>
  </sheets>
  <definedNames>
    <definedName name="_xlnm.Print_Area" localSheetId="1">加入者!$A$1:$D$44</definedName>
    <definedName name="_xlnm.Print_Area" localSheetId="0">保険料試算シート!$A$1:$AC$42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7" i="3" l="1"/>
  <c r="AI16" i="3" l="1"/>
  <c r="AI15" i="3"/>
  <c r="AI14" i="3"/>
  <c r="AI13" i="3"/>
  <c r="AI12" i="3"/>
  <c r="AI11" i="3"/>
  <c r="AI10" i="3"/>
  <c r="AI8" i="3"/>
  <c r="AI7" i="3"/>
  <c r="AI6" i="3"/>
  <c r="AI9" i="3"/>
  <c r="E35" i="1"/>
  <c r="M25" i="1" l="1"/>
  <c r="M24" i="1"/>
  <c r="M23" i="1"/>
  <c r="G23" i="1"/>
  <c r="G22" i="1"/>
  <c r="O21" i="1"/>
  <c r="G21" i="1"/>
  <c r="G20" i="1"/>
  <c r="G19" i="1"/>
  <c r="I18" i="1"/>
  <c r="G18" i="1"/>
  <c r="M17" i="1"/>
  <c r="I17" i="1"/>
  <c r="G17" i="1"/>
  <c r="M16" i="1"/>
  <c r="I16" i="1"/>
  <c r="G16" i="1"/>
  <c r="M15" i="1"/>
  <c r="I15" i="1"/>
  <c r="G15" i="1"/>
  <c r="G13" i="1"/>
  <c r="O12" i="1"/>
  <c r="I12" i="1"/>
  <c r="G12" i="1"/>
  <c r="E9" i="1" s="1"/>
  <c r="E26" i="1" s="1"/>
  <c r="R10" i="1"/>
  <c r="S10" i="1" s="1"/>
  <c r="E6" i="1"/>
  <c r="C6" i="1"/>
  <c r="R27" i="1" s="1"/>
  <c r="G3" i="1"/>
  <c r="H41" i="3"/>
  <c r="F7" i="3"/>
  <c r="A7" i="3"/>
  <c r="E7" i="3" s="1"/>
  <c r="W1" i="3"/>
  <c r="R26" i="1" l="1"/>
  <c r="S26" i="1" s="1"/>
  <c r="R31" i="1" s="1"/>
  <c r="J7" i="3"/>
  <c r="B30" i="1"/>
  <c r="E31" i="1" s="1"/>
  <c r="E32" i="1" s="1"/>
  <c r="E33" i="1" s="1"/>
  <c r="E27" i="1" l="1"/>
  <c r="F6" i="1" s="1"/>
  <c r="B22" i="1" s="1"/>
  <c r="D43" i="1" l="1"/>
  <c r="P7" i="3" s="1"/>
  <c r="D39" i="1"/>
  <c r="K7" i="3" s="1"/>
  <c r="AF26" i="3" s="1"/>
  <c r="AF32" i="3" l="1"/>
  <c r="AF29" i="3"/>
  <c r="J26" i="3" s="1"/>
  <c r="V32" i="3" s="1"/>
  <c r="Y41" i="3" l="1"/>
  <c r="C41" i="3"/>
  <c r="N41" i="3" s="1"/>
</calcChain>
</file>

<file path=xl/sharedStrings.xml><?xml version="1.0" encoding="utf-8"?>
<sst xmlns="http://schemas.openxmlformats.org/spreadsheetml/2006/main" count="107" uniqueCount="91">
  <si>
    <t>所得計算方法</t>
    <rPh sb="0" eb="2">
      <t>ショトク</t>
    </rPh>
    <rPh sb="2" eb="4">
      <t>ケイサン</t>
    </rPh>
    <rPh sb="4" eb="6">
      <t>ホウホウ</t>
    </rPh>
    <phoneticPr fontId="2"/>
  </si>
  <si>
    <t>給与収入金額</t>
    <rPh sb="0" eb="2">
      <t>キュウヨ</t>
    </rPh>
    <rPh sb="2" eb="4">
      <t>シュウニュウ</t>
    </rPh>
    <rPh sb="4" eb="6">
      <t>キンガク</t>
    </rPh>
    <phoneticPr fontId="2"/>
  </si>
  <si>
    <t>判定用</t>
    <rPh sb="0" eb="3">
      <t>ハンテイヨウ</t>
    </rPh>
    <phoneticPr fontId="2"/>
  </si>
  <si>
    <t>～550,999</t>
    <phoneticPr fontId="2"/>
  </si>
  <si>
    <t>551,000～1,618,999</t>
    <phoneticPr fontId="2"/>
  </si>
  <si>
    <t>乗率</t>
    <rPh sb="0" eb="2">
      <t>ジョウリツ</t>
    </rPh>
    <phoneticPr fontId="2"/>
  </si>
  <si>
    <t>1,619,000～1,619,999</t>
    <phoneticPr fontId="2"/>
  </si>
  <si>
    <t>1,620,000～1,621,999</t>
    <phoneticPr fontId="2"/>
  </si>
  <si>
    <t>1,622,000～1,623,999</t>
    <phoneticPr fontId="2"/>
  </si>
  <si>
    <t>1,624,000～1,627,999</t>
    <phoneticPr fontId="2"/>
  </si>
  <si>
    <t>1,628,000～1,799,999</t>
    <phoneticPr fontId="2"/>
  </si>
  <si>
    <t>1,800,000～3,599,999</t>
    <phoneticPr fontId="2"/>
  </si>
  <si>
    <t>3,600,000～6,599,999</t>
    <phoneticPr fontId="2"/>
  </si>
  <si>
    <t>6,600,000～8,499,999</t>
    <phoneticPr fontId="2"/>
  </si>
  <si>
    <t>8,500,000～</t>
    <phoneticPr fontId="2"/>
  </si>
  <si>
    <t>基礎数値</t>
    <rPh sb="0" eb="2">
      <t>キソ</t>
    </rPh>
    <rPh sb="2" eb="4">
      <t>スウチ</t>
    </rPh>
    <phoneticPr fontId="2"/>
  </si>
  <si>
    <t>←入力</t>
    <rPh sb="1" eb="3">
      <t>ニュウリョク</t>
    </rPh>
    <phoneticPr fontId="2"/>
  </si>
  <si>
    <t>公的年金等収入金額</t>
    <rPh sb="0" eb="2">
      <t>コウテキ</t>
    </rPh>
    <rPh sb="2" eb="4">
      <t>ネンキン</t>
    </rPh>
    <rPh sb="4" eb="5">
      <t>トウ</t>
    </rPh>
    <rPh sb="5" eb="7">
      <t>シュウニュウ</t>
    </rPh>
    <rPh sb="7" eb="9">
      <t>キンガク</t>
    </rPh>
    <phoneticPr fontId="2"/>
  </si>
  <si>
    <t>3,300,001～4,100,000</t>
    <phoneticPr fontId="2"/>
  </si>
  <si>
    <t>4,100,001～7,700,000</t>
    <phoneticPr fontId="2"/>
  </si>
  <si>
    <t>7,700,001～10,000,000</t>
    <phoneticPr fontId="2"/>
  </si>
  <si>
    <t>10,000,001～</t>
    <phoneticPr fontId="2"/>
  </si>
  <si>
    <t>～600,000</t>
    <phoneticPr fontId="2"/>
  </si>
  <si>
    <t>600,001～1,300,000</t>
    <phoneticPr fontId="2"/>
  </si>
  <si>
    <t>公的年金等所得</t>
    <rPh sb="0" eb="2">
      <t>コウテキ</t>
    </rPh>
    <rPh sb="2" eb="4">
      <t>ネンキン</t>
    </rPh>
    <rPh sb="4" eb="5">
      <t>トウ</t>
    </rPh>
    <rPh sb="5" eb="7">
      <t>ショトク</t>
    </rPh>
    <phoneticPr fontId="2"/>
  </si>
  <si>
    <t>1,300,001～4,100,000</t>
    <phoneticPr fontId="2"/>
  </si>
  <si>
    <t>1,100,001～3,300,000</t>
    <phoneticPr fontId="2"/>
  </si>
  <si>
    <t>～1,100,000</t>
    <phoneticPr fontId="2"/>
  </si>
  <si>
    <t>65歳以上</t>
    <rPh sb="2" eb="5">
      <t>サイイジョウ</t>
    </rPh>
    <phoneticPr fontId="2"/>
  </si>
  <si>
    <t>基準日</t>
    <rPh sb="0" eb="3">
      <t>キジュンビ</t>
    </rPh>
    <phoneticPr fontId="2"/>
  </si>
  <si>
    <t>65歳未満</t>
    <rPh sb="2" eb="5">
      <t>サイミマン</t>
    </rPh>
    <phoneticPr fontId="2"/>
  </si>
  <si>
    <t>〇</t>
    <phoneticPr fontId="2"/>
  </si>
  <si>
    <t>所得金額調整控除（１）</t>
    <rPh sb="0" eb="2">
      <t>ショトク</t>
    </rPh>
    <rPh sb="2" eb="4">
      <t>キンガク</t>
    </rPh>
    <rPh sb="4" eb="6">
      <t>チョウセイ</t>
    </rPh>
    <rPh sb="6" eb="8">
      <t>コウジョ</t>
    </rPh>
    <phoneticPr fontId="2"/>
  </si>
  <si>
    <t>所得金額調整控除（２）</t>
    <rPh sb="0" eb="2">
      <t>ショトク</t>
    </rPh>
    <rPh sb="2" eb="4">
      <t>キンガク</t>
    </rPh>
    <rPh sb="4" eb="6">
      <t>チョウセイ</t>
    </rPh>
    <rPh sb="6" eb="8">
      <t>コウジョ</t>
    </rPh>
    <phoneticPr fontId="2"/>
  </si>
  <si>
    <t>所得調整控除（１）基準額</t>
    <rPh sb="0" eb="2">
      <t>ショトク</t>
    </rPh>
    <rPh sb="2" eb="4">
      <t>チョウセイ</t>
    </rPh>
    <rPh sb="4" eb="6">
      <t>コウジョ</t>
    </rPh>
    <rPh sb="9" eb="11">
      <t>キジュン</t>
    </rPh>
    <rPh sb="11" eb="12">
      <t>ガク</t>
    </rPh>
    <phoneticPr fontId="2"/>
  </si>
  <si>
    <t>所得金額調整控除（２）基準額</t>
    <rPh sb="0" eb="2">
      <t>ショトク</t>
    </rPh>
    <rPh sb="2" eb="4">
      <t>キンガク</t>
    </rPh>
    <rPh sb="4" eb="6">
      <t>チョウセイ</t>
    </rPh>
    <rPh sb="6" eb="8">
      <t>コウジョ</t>
    </rPh>
    <rPh sb="11" eb="13">
      <t>キジュン</t>
    </rPh>
    <rPh sb="13" eb="14">
      <t>ガク</t>
    </rPh>
    <phoneticPr fontId="2"/>
  </si>
  <si>
    <t>給与</t>
    <rPh sb="0" eb="2">
      <t>キュウヨ</t>
    </rPh>
    <phoneticPr fontId="2"/>
  </si>
  <si>
    <t>年金</t>
    <rPh sb="0" eb="2">
      <t>ネンキン</t>
    </rPh>
    <phoneticPr fontId="2"/>
  </si>
  <si>
    <t>給与所得（給与のみ算定）</t>
    <rPh sb="0" eb="2">
      <t>キュウヨ</t>
    </rPh>
    <rPh sb="2" eb="4">
      <t>ショトク</t>
    </rPh>
    <rPh sb="5" eb="7">
      <t>キュウヨ</t>
    </rPh>
    <rPh sb="9" eb="11">
      <t>サンテイ</t>
    </rPh>
    <phoneticPr fontId="2"/>
  </si>
  <si>
    <t>給与所得</t>
    <phoneticPr fontId="2"/>
  </si>
  <si>
    <t>合計所得</t>
    <rPh sb="0" eb="2">
      <t>ゴウケイ</t>
    </rPh>
    <rPh sb="2" eb="4">
      <t>ショトク</t>
    </rPh>
    <phoneticPr fontId="2"/>
  </si>
  <si>
    <t>※複数の所得がある場合は合計値を入力</t>
    <rPh sb="1" eb="3">
      <t>フクスウ</t>
    </rPh>
    <rPh sb="4" eb="6">
      <t>ショトク</t>
    </rPh>
    <rPh sb="9" eb="11">
      <t>バアイ</t>
    </rPh>
    <rPh sb="12" eb="15">
      <t>ゴウケイチ</t>
    </rPh>
    <rPh sb="16" eb="18">
      <t>ニュウリョク</t>
    </rPh>
    <phoneticPr fontId="2"/>
  </si>
  <si>
    <r>
      <t>※②給与収入が</t>
    </r>
    <r>
      <rPr>
        <u/>
        <sz val="11"/>
        <color rgb="FFFF0000"/>
        <rFont val="HG丸ｺﾞｼｯｸM-PRO"/>
        <family val="3"/>
        <charset val="128"/>
      </rPr>
      <t>850万円を超える場合のみ</t>
    </r>
    <r>
      <rPr>
        <sz val="11"/>
        <color theme="1"/>
        <rFont val="HG丸ｺﾞｼｯｸM-PRO"/>
        <family val="3"/>
        <charset val="128"/>
      </rPr>
      <t>③の欄に〇か×を選択してください。</t>
    </r>
    <rPh sb="2" eb="4">
      <t>キュウヨ</t>
    </rPh>
    <rPh sb="4" eb="6">
      <t>シュウニュウ</t>
    </rPh>
    <rPh sb="10" eb="12">
      <t>マンエン</t>
    </rPh>
    <rPh sb="13" eb="14">
      <t>コ</t>
    </rPh>
    <rPh sb="16" eb="18">
      <t>バアイ</t>
    </rPh>
    <rPh sb="22" eb="23">
      <t>ラン</t>
    </rPh>
    <rPh sb="28" eb="30">
      <t>センタク</t>
    </rPh>
    <phoneticPr fontId="2"/>
  </si>
  <si>
    <t>×</t>
  </si>
  <si>
    <t>×</t>
    <phoneticPr fontId="2"/>
  </si>
  <si>
    <t>Ａ　本人・同一生計配偶者・扶養親族のいずれかが特別障害者である</t>
    <rPh sb="2" eb="4">
      <t>ホンニン</t>
    </rPh>
    <rPh sb="5" eb="7">
      <t>ドウイツ</t>
    </rPh>
    <rPh sb="7" eb="9">
      <t>セイケイ</t>
    </rPh>
    <rPh sb="9" eb="12">
      <t>ハイグウシャ</t>
    </rPh>
    <rPh sb="13" eb="15">
      <t>フヨウ</t>
    </rPh>
    <rPh sb="15" eb="17">
      <t>シンゾク</t>
    </rPh>
    <rPh sb="23" eb="25">
      <t>トクベツ</t>
    </rPh>
    <rPh sb="25" eb="28">
      <t>ショウガイシャ</t>
    </rPh>
    <phoneticPr fontId="2"/>
  </si>
  <si>
    <t>Ｂ　23歳未満の扶養親族がいる</t>
    <rPh sb="4" eb="7">
      <t>サイミマン</t>
    </rPh>
    <rPh sb="8" eb="10">
      <t>フヨウ</t>
    </rPh>
    <rPh sb="10" eb="12">
      <t>シンゾク</t>
    </rPh>
    <phoneticPr fontId="2"/>
  </si>
  <si>
    <t>←Ａ、Ｂのいずれかまたは両方に該当する</t>
    <rPh sb="12" eb="14">
      <t>リョウホウ</t>
    </rPh>
    <rPh sb="15" eb="17">
      <t>ガイトウ</t>
    </rPh>
    <phoneticPr fontId="2"/>
  </si>
  <si>
    <t>③</t>
    <phoneticPr fontId="2"/>
  </si>
  <si>
    <t>④公的年金等収入</t>
    <rPh sb="1" eb="3">
      <t>コウテキ</t>
    </rPh>
    <rPh sb="3" eb="5">
      <t>ネンキン</t>
    </rPh>
    <rPh sb="5" eb="6">
      <t>トウ</t>
    </rPh>
    <rPh sb="6" eb="8">
      <t>シュウニュウ</t>
    </rPh>
    <phoneticPr fontId="2"/>
  </si>
  <si>
    <t>⑤その他所得（事業所得、不動産所得等）</t>
    <rPh sb="3" eb="4">
      <t>タ</t>
    </rPh>
    <rPh sb="4" eb="6">
      <t>ショトク</t>
    </rPh>
    <rPh sb="7" eb="9">
      <t>ジギョウ</t>
    </rPh>
    <rPh sb="9" eb="11">
      <t>ショトク</t>
    </rPh>
    <rPh sb="12" eb="15">
      <t>フドウサン</t>
    </rPh>
    <rPh sb="15" eb="17">
      <t>ショトク</t>
    </rPh>
    <rPh sb="17" eb="18">
      <t>トウ</t>
    </rPh>
    <phoneticPr fontId="2"/>
  </si>
  <si>
    <t>算定日</t>
  </si>
  <si>
    <t>生年月日</t>
  </si>
  <si>
    <t>年</t>
  </si>
  <si>
    <t>加入する方の所得</t>
    <rPh sb="4" eb="5">
      <t>カタ</t>
    </rPh>
    <rPh sb="6" eb="8">
      <t>ショトク</t>
    </rPh>
    <phoneticPr fontId="8"/>
  </si>
  <si>
    <t>円</t>
  </si>
  <si>
    <t>100円以下切り捨て</t>
  </si>
  <si>
    <t>ヵ月／12ヵ月＝</t>
    <phoneticPr fontId="8"/>
  </si>
  <si>
    <t>１ヵ月あたり</t>
  </si>
  <si>
    <t>　</t>
    <phoneticPr fontId="8"/>
  </si>
  <si>
    <t>①氏名</t>
    <rPh sb="1" eb="3">
      <t>シメイ</t>
    </rPh>
    <phoneticPr fontId="2"/>
  </si>
  <si>
    <t>②生年月日</t>
    <rPh sb="1" eb="3">
      <t>セイネン</t>
    </rPh>
    <rPh sb="3" eb="5">
      <t>ガッピ</t>
    </rPh>
    <phoneticPr fontId="2"/>
  </si>
  <si>
    <t>③給与収入</t>
    <rPh sb="1" eb="3">
      <t>キュウヨ</t>
    </rPh>
    <rPh sb="3" eb="5">
      <t>シュウニュウ</t>
    </rPh>
    <phoneticPr fontId="2"/>
  </si>
  <si>
    <t xml:space="preserve">  （特別障害者とは身体障害者手帳一級または二級、精神障害者保健福祉手帳</t>
    <rPh sb="3" eb="5">
      <t>トクベツ</t>
    </rPh>
    <rPh sb="5" eb="8">
      <t>ショウガイシャ</t>
    </rPh>
    <rPh sb="10" eb="12">
      <t>シンタイ</t>
    </rPh>
    <rPh sb="12" eb="14">
      <t>ショウガイ</t>
    </rPh>
    <rPh sb="14" eb="15">
      <t>シャ</t>
    </rPh>
    <rPh sb="15" eb="17">
      <t>テチョウ</t>
    </rPh>
    <rPh sb="17" eb="19">
      <t>イッキュウ</t>
    </rPh>
    <rPh sb="22" eb="24">
      <t>ニキュウ</t>
    </rPh>
    <phoneticPr fontId="2"/>
  </si>
  <si>
    <t>給与所得者等確認</t>
    <rPh sb="0" eb="2">
      <t>キュウヨ</t>
    </rPh>
    <rPh sb="2" eb="4">
      <t>ショトク</t>
    </rPh>
    <rPh sb="4" eb="5">
      <t>シャ</t>
    </rPh>
    <rPh sb="5" eb="6">
      <t>トウ</t>
    </rPh>
    <rPh sb="6" eb="8">
      <t>カクニン</t>
    </rPh>
    <phoneticPr fontId="2"/>
  </si>
  <si>
    <t>給与所得者等該当</t>
    <rPh sb="0" eb="2">
      <t>キュウヨ</t>
    </rPh>
    <rPh sb="2" eb="4">
      <t>ショトク</t>
    </rPh>
    <rPh sb="4" eb="5">
      <t>シャ</t>
    </rPh>
    <rPh sb="5" eb="6">
      <t>トウ</t>
    </rPh>
    <rPh sb="6" eb="8">
      <t>ガイトウ</t>
    </rPh>
    <phoneticPr fontId="2"/>
  </si>
  <si>
    <t>⇒</t>
    <phoneticPr fontId="2"/>
  </si>
  <si>
    <t>年金特別控除（軽減用）</t>
    <rPh sb="0" eb="2">
      <t>ネンキン</t>
    </rPh>
    <rPh sb="2" eb="4">
      <t>トクベツ</t>
    </rPh>
    <rPh sb="4" eb="6">
      <t>コウジョ</t>
    </rPh>
    <rPh sb="7" eb="9">
      <t>ケイゲン</t>
    </rPh>
    <rPh sb="9" eb="10">
      <t>ヨウ</t>
    </rPh>
    <phoneticPr fontId="2"/>
  </si>
  <si>
    <t>〇何月に資格を取得されますか？</t>
    <rPh sb="1" eb="3">
      <t>ナンガツ</t>
    </rPh>
    <rPh sb="4" eb="6">
      <t>シカク</t>
    </rPh>
    <rPh sb="7" eb="9">
      <t>シュトク</t>
    </rPh>
    <phoneticPr fontId="2"/>
  </si>
  <si>
    <t>月取得</t>
    <rPh sb="0" eb="1">
      <t>ツキ</t>
    </rPh>
    <rPh sb="1" eb="3">
      <t>シュトク</t>
    </rPh>
    <phoneticPr fontId="2"/>
  </si>
  <si>
    <t>介護保険料年額計算（概算）</t>
    <rPh sb="0" eb="2">
      <t>カイゴ</t>
    </rPh>
    <rPh sb="2" eb="4">
      <t>ホケン</t>
    </rPh>
    <rPh sb="4" eb="5">
      <t>リョウ</t>
    </rPh>
    <phoneticPr fontId="2"/>
  </si>
  <si>
    <t>年金収入＋年金以外の所得</t>
    <rPh sb="0" eb="2">
      <t>ネンキン</t>
    </rPh>
    <rPh sb="2" eb="4">
      <t>シュウニュウ</t>
    </rPh>
    <rPh sb="5" eb="7">
      <t>ネンキン</t>
    </rPh>
    <rPh sb="7" eb="9">
      <t>イガイ</t>
    </rPh>
    <rPh sb="10" eb="12">
      <t>ショトク</t>
    </rPh>
    <phoneticPr fontId="2"/>
  </si>
  <si>
    <t>はい</t>
    <phoneticPr fontId="2"/>
  </si>
  <si>
    <t>いいえ</t>
    <phoneticPr fontId="2"/>
  </si>
  <si>
    <t>月額保険料</t>
    <rPh sb="0" eb="2">
      <t>ゲツガク</t>
    </rPh>
    <rPh sb="2" eb="5">
      <t>ホケンリョウ</t>
    </rPh>
    <phoneticPr fontId="2"/>
  </si>
  <si>
    <t>年額保険料</t>
    <rPh sb="0" eb="2">
      <t>ネンガク</t>
    </rPh>
    <rPh sb="2" eb="5">
      <t>ホケンリョウ</t>
    </rPh>
    <phoneticPr fontId="2"/>
  </si>
  <si>
    <t>保険料段階</t>
    <rPh sb="0" eb="3">
      <t>ホケンリョウ</t>
    </rPh>
    <rPh sb="3" eb="5">
      <t>ダンカイ</t>
    </rPh>
    <phoneticPr fontId="2"/>
  </si>
  <si>
    <t>加入する方の年金収入
＋年金以外の所得</t>
    <rPh sb="4" eb="5">
      <t>カタ</t>
    </rPh>
    <rPh sb="6" eb="8">
      <t>ネンキン</t>
    </rPh>
    <rPh sb="8" eb="10">
      <t>シュウニュウ</t>
    </rPh>
    <rPh sb="12" eb="14">
      <t>ネンキン</t>
    </rPh>
    <rPh sb="14" eb="16">
      <t>イガイ</t>
    </rPh>
    <rPh sb="17" eb="19">
      <t>ショトク</t>
    </rPh>
    <phoneticPr fontId="8"/>
  </si>
  <si>
    <t>Ｑ１．ご本人に住民税が課税されていますか</t>
    <rPh sb="3" eb="5">
      <t>ホンニン</t>
    </rPh>
    <rPh sb="6" eb="9">
      <t>ジュウミンゼイ</t>
    </rPh>
    <rPh sb="10" eb="12">
      <t>カゼイ</t>
    </rPh>
    <phoneticPr fontId="2"/>
  </si>
  <si>
    <t>Ｑ２．同じ世帯のどなたかに住民税が課税されていますか</t>
    <rPh sb="3" eb="4">
      <t>オナ</t>
    </rPh>
    <rPh sb="5" eb="7">
      <t>セタイ</t>
    </rPh>
    <rPh sb="13" eb="16">
      <t>ジュウミンゼイ</t>
    </rPh>
    <rPh sb="16" eb="18">
      <t>カゼイ</t>
    </rPh>
    <phoneticPr fontId="2"/>
  </si>
  <si>
    <t>　になります。</t>
    <phoneticPr fontId="2"/>
  </si>
  <si>
    <t>年間保険料</t>
    <rPh sb="0" eb="2">
      <t>ネンカン</t>
    </rPh>
    <rPh sb="2" eb="5">
      <t>ホケンリョウ</t>
    </rPh>
    <phoneticPr fontId="2"/>
  </si>
  <si>
    <t>円</t>
    <rPh sb="0" eb="1">
      <t>エン</t>
    </rPh>
    <phoneticPr fontId="2"/>
  </si>
  <si>
    <t>判定所得</t>
    <rPh sb="0" eb="2">
      <t>ハンテイ</t>
    </rPh>
    <rPh sb="2" eb="4">
      <t>ショトク</t>
    </rPh>
    <phoneticPr fontId="2"/>
  </si>
  <si>
    <t>※誕生日の前日が資格取得日のため、1日生まれの方は
　誕生月の前月が取得月になります。</t>
    <rPh sb="1" eb="4">
      <t>タンジョウビ</t>
    </rPh>
    <rPh sb="5" eb="7">
      <t>ゼンジツ</t>
    </rPh>
    <rPh sb="8" eb="10">
      <t>シカク</t>
    </rPh>
    <rPh sb="10" eb="12">
      <t>シュトク</t>
    </rPh>
    <rPh sb="12" eb="13">
      <t>ビ</t>
    </rPh>
    <rPh sb="18" eb="19">
      <t>ニチ</t>
    </rPh>
    <rPh sb="19" eb="20">
      <t>ウ</t>
    </rPh>
    <rPh sb="23" eb="24">
      <t>カタ</t>
    </rPh>
    <rPh sb="27" eb="29">
      <t>タンジョウ</t>
    </rPh>
    <rPh sb="29" eb="30">
      <t>ツキ</t>
    </rPh>
    <rPh sb="31" eb="32">
      <t>ゼン</t>
    </rPh>
    <rPh sb="32" eb="33">
      <t>ツキ</t>
    </rPh>
    <rPh sb="34" eb="36">
      <t>シュトク</t>
    </rPh>
    <rPh sb="36" eb="37">
      <t>ツキ</t>
    </rPh>
    <phoneticPr fontId="2"/>
  </si>
  <si>
    <t>(例)昭和30年1月1日生まれの場合、1955/1/1と入力してください。</t>
    <rPh sb="1" eb="2">
      <t>レイ</t>
    </rPh>
    <rPh sb="3" eb="5">
      <t>ショウワ</t>
    </rPh>
    <rPh sb="7" eb="8">
      <t>ネン</t>
    </rPh>
    <rPh sb="9" eb="10">
      <t>ガツ</t>
    </rPh>
    <rPh sb="11" eb="12">
      <t>ニチ</t>
    </rPh>
    <rPh sb="12" eb="13">
      <t>ウ</t>
    </rPh>
    <rPh sb="16" eb="18">
      <t>バアイ</t>
    </rPh>
    <rPh sb="28" eb="30">
      <t>ニュウリョク</t>
    </rPh>
    <phoneticPr fontId="2"/>
  </si>
  <si>
    <t>あなたの介護保険料は</t>
    <rPh sb="4" eb="6">
      <t>カイゴ</t>
    </rPh>
    <rPh sb="6" eb="9">
      <t>ホケンリョウ</t>
    </rPh>
    <phoneticPr fontId="2"/>
  </si>
  <si>
    <t>氏名</t>
    <phoneticPr fontId="2"/>
  </si>
  <si>
    <t>R5.1.1時点年齢</t>
    <rPh sb="6" eb="8">
      <t>ジテン</t>
    </rPh>
    <rPh sb="8" eb="10">
      <t>ネンレイ</t>
    </rPh>
    <phoneticPr fontId="2"/>
  </si>
  <si>
    <t>はい</t>
  </si>
  <si>
    <t>いいえ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</si>
</sst>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&quot;円&quot;"/>
    <numFmt numFmtId="177" formatCode="[$-411]ggge&quot;年&quot;m&quot;月&quot;d&quot;日&quot;;@"/>
    <numFmt numFmtId="178" formatCode="#,##0&quot;歳&quot;"/>
    <numFmt numFmtId="179" formatCode="0;\-0;;@"/>
    <numFmt numFmtId="180" formatCode="yyyy&quot;年&quot;m&quot;月&quot;;@"/>
    <numFmt numFmtId="181" formatCode="0_);[Red]\(0\)"/>
    <numFmt numFmtId="182" formatCode="&quot;第&quot;#,##0&quot;段&quot;&quot;階&quot;"/>
    <numFmt numFmtId="183" formatCode="&quot;第&quot;0&quot;段&quot;&quot;階&quot;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0"/>
      <color indexed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8"/>
      <color indexed="10"/>
      <name val="HG丸ｺﾞｼｯｸM-PRO"/>
      <family val="3"/>
      <charset val="128"/>
    </font>
    <font>
      <sz val="10"/>
      <color indexed="22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176">
    <xf numFmtId="0" fontId="0" fillId="0" borderId="0" xfId="0"/>
    <xf numFmtId="0" fontId="3" fillId="0" borderId="0" xfId="0" applyFont="1"/>
    <xf numFmtId="178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/>
    <xf numFmtId="176" fontId="3" fillId="0" borderId="1" xfId="0" applyNumberFormat="1" applyFont="1" applyBorder="1"/>
    <xf numFmtId="177" fontId="3" fillId="0" borderId="0" xfId="0" applyNumberFormat="1" applyFont="1" applyBorder="1"/>
    <xf numFmtId="176" fontId="3" fillId="0" borderId="0" xfId="0" applyNumberFormat="1" applyFont="1" applyBorder="1"/>
    <xf numFmtId="176" fontId="3" fillId="0" borderId="0" xfId="1" applyNumberFormat="1" applyFont="1" applyBorder="1" applyAlignment="1"/>
    <xf numFmtId="0" fontId="5" fillId="0" borderId="0" xfId="0" applyFont="1"/>
    <xf numFmtId="0" fontId="3" fillId="0" borderId="1" xfId="0" applyFont="1" applyBorder="1"/>
    <xf numFmtId="38" fontId="3" fillId="0" borderId="1" xfId="1" applyFont="1" applyBorder="1" applyAlignment="1"/>
    <xf numFmtId="176" fontId="3" fillId="0" borderId="1" xfId="1" applyNumberFormat="1" applyFont="1" applyBorder="1" applyAlignment="1"/>
    <xf numFmtId="176" fontId="3" fillId="0" borderId="0" xfId="0" applyNumberFormat="1" applyFont="1"/>
    <xf numFmtId="176" fontId="6" fillId="0" borderId="1" xfId="0" applyNumberFormat="1" applyFont="1" applyBorder="1"/>
    <xf numFmtId="0" fontId="3" fillId="0" borderId="2" xfId="0" applyFont="1" applyFill="1" applyBorder="1"/>
    <xf numFmtId="176" fontId="6" fillId="0" borderId="1" xfId="1" applyNumberFormat="1" applyFont="1" applyBorder="1" applyAlignment="1"/>
    <xf numFmtId="176" fontId="6" fillId="0" borderId="3" xfId="0" applyNumberFormat="1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176" fontId="3" fillId="0" borderId="0" xfId="1" applyNumberFormat="1" applyFont="1" applyFill="1" applyBorder="1" applyAlignment="1"/>
    <xf numFmtId="178" fontId="4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/>
    <xf numFmtId="177" fontId="3" fillId="2" borderId="1" xfId="0" applyNumberFormat="1" applyFont="1" applyFill="1" applyBorder="1" applyProtection="1">
      <protection locked="0"/>
    </xf>
    <xf numFmtId="176" fontId="3" fillId="2" borderId="1" xfId="1" applyNumberFormat="1" applyFont="1" applyFill="1" applyBorder="1" applyAlignment="1" applyProtection="1">
      <protection locked="0"/>
    </xf>
    <xf numFmtId="176" fontId="3" fillId="2" borderId="1" xfId="1" applyNumberFormat="1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shrinkToFit="1"/>
    </xf>
    <xf numFmtId="41" fontId="13" fillId="0" borderId="0" xfId="2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41" fontId="15" fillId="0" borderId="0" xfId="2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41" fontId="15" fillId="0" borderId="0" xfId="2" applyNumberFormat="1" applyFont="1" applyFill="1" applyBorder="1" applyAlignment="1" applyProtection="1">
      <alignment vertical="center"/>
    </xf>
    <xf numFmtId="41" fontId="18" fillId="0" borderId="0" xfId="2" applyNumberFormat="1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41" fontId="19" fillId="0" borderId="0" xfId="2" applyNumberFormat="1" applyFont="1" applyFill="1" applyBorder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0" fontId="4" fillId="0" borderId="0" xfId="0" quotePrefix="1" applyFont="1" applyFill="1" applyAlignment="1" applyProtection="1">
      <alignment vertical="center"/>
    </xf>
    <xf numFmtId="41" fontId="4" fillId="0" borderId="0" xfId="2" applyNumberFormat="1" applyFont="1" applyFill="1" applyBorder="1" applyAlignment="1" applyProtection="1">
      <alignment vertical="center"/>
    </xf>
    <xf numFmtId="41" fontId="4" fillId="0" borderId="0" xfId="2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38" fontId="15" fillId="0" borderId="0" xfId="2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41" fontId="15" fillId="0" borderId="0" xfId="0" applyNumberFormat="1" applyFont="1" applyFill="1" applyBorder="1" applyAlignment="1" applyProtection="1">
      <alignment horizontal="left" vertical="center"/>
    </xf>
    <xf numFmtId="38" fontId="20" fillId="0" borderId="0" xfId="2" applyFont="1" applyBorder="1" applyAlignment="1" applyProtection="1">
      <alignment vertical="center"/>
    </xf>
    <xf numFmtId="41" fontId="15" fillId="0" borderId="0" xfId="2" applyNumberFormat="1" applyFont="1" applyFill="1" applyBorder="1" applyAlignment="1" applyProtection="1">
      <alignment horizontal="center" vertical="center" shrinkToFit="1"/>
    </xf>
    <xf numFmtId="180" fontId="4" fillId="0" borderId="0" xfId="0" applyNumberFormat="1" applyFont="1" applyFill="1" applyAlignment="1" applyProtection="1">
      <alignment vertical="center"/>
    </xf>
    <xf numFmtId="57" fontId="4" fillId="0" borderId="0" xfId="0" applyNumberFormat="1" applyFont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12" fillId="0" borderId="0" xfId="0" applyFont="1" applyFill="1" applyAlignment="1" applyProtection="1">
      <alignment horizontal="right" vertical="top"/>
    </xf>
    <xf numFmtId="41" fontId="10" fillId="0" borderId="0" xfId="2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horizontal="right" vertical="center"/>
    </xf>
    <xf numFmtId="41" fontId="15" fillId="0" borderId="7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/>
    </xf>
    <xf numFmtId="58" fontId="4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41" fontId="15" fillId="0" borderId="9" xfId="2" applyNumberFormat="1" applyFont="1" applyFill="1" applyBorder="1" applyAlignment="1" applyProtection="1">
      <alignment horizontal="center" vertical="center" shrinkToFit="1"/>
    </xf>
    <xf numFmtId="177" fontId="4" fillId="0" borderId="0" xfId="0" applyNumberFormat="1" applyFont="1" applyFill="1" applyAlignment="1" applyProtection="1">
      <alignment vertical="center" shrinkToFit="1"/>
    </xf>
    <xf numFmtId="181" fontId="4" fillId="0" borderId="0" xfId="0" applyNumberFormat="1" applyFont="1" applyFill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right" vertical="center"/>
    </xf>
    <xf numFmtId="41" fontId="15" fillId="0" borderId="0" xfId="0" applyNumberFormat="1" applyFont="1" applyFill="1" applyBorder="1" applyAlignment="1" applyProtection="1">
      <alignment horizontal="center" vertical="center"/>
    </xf>
    <xf numFmtId="41" fontId="1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  <xf numFmtId="38" fontId="16" fillId="0" borderId="1" xfId="1" applyFon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1" fontId="15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41" fontId="15" fillId="0" borderId="0" xfId="0" applyNumberFormat="1" applyFont="1" applyFill="1" applyBorder="1" applyAlignment="1" applyProtection="1">
      <alignment vertical="center" shrinkToFit="1"/>
    </xf>
    <xf numFmtId="41" fontId="15" fillId="0" borderId="0" xfId="2" applyNumberFormat="1" applyFont="1" applyFill="1" applyBorder="1" applyAlignment="1" applyProtection="1">
      <alignment vertical="center" shrinkToFit="1"/>
    </xf>
    <xf numFmtId="0" fontId="4" fillId="0" borderId="2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83" fontId="4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182" fontId="14" fillId="0" borderId="17" xfId="0" applyNumberFormat="1" applyFont="1" applyFill="1" applyBorder="1" applyAlignment="1" applyProtection="1">
      <alignment horizontal="center" vertical="center"/>
    </xf>
    <xf numFmtId="182" fontId="14" fillId="0" borderId="18" xfId="0" applyNumberFormat="1" applyFont="1" applyFill="1" applyBorder="1" applyAlignment="1" applyProtection="1">
      <alignment horizontal="center" vertical="center"/>
    </xf>
    <xf numFmtId="182" fontId="14" fillId="0" borderId="19" xfId="0" applyNumberFormat="1" applyFont="1" applyFill="1" applyBorder="1" applyAlignment="1" applyProtection="1">
      <alignment horizontal="center" vertical="center"/>
    </xf>
    <xf numFmtId="182" fontId="14" fillId="0" borderId="20" xfId="0" applyNumberFormat="1" applyFont="1" applyFill="1" applyBorder="1" applyAlignment="1" applyProtection="1">
      <alignment horizontal="center" vertical="center"/>
    </xf>
    <xf numFmtId="182" fontId="14" fillId="0" borderId="21" xfId="0" applyNumberFormat="1" applyFont="1" applyFill="1" applyBorder="1" applyAlignment="1" applyProtection="1">
      <alignment horizontal="center" vertical="center"/>
    </xf>
    <xf numFmtId="182" fontId="14" fillId="0" borderId="22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1" fontId="15" fillId="0" borderId="14" xfId="0" applyNumberFormat="1" applyFont="1" applyFill="1" applyBorder="1" applyAlignment="1" applyProtection="1">
      <alignment horizontal="center" vertical="center" shrinkToFit="1"/>
    </xf>
    <xf numFmtId="41" fontId="15" fillId="0" borderId="15" xfId="0" applyNumberFormat="1" applyFont="1" applyFill="1" applyBorder="1" applyAlignment="1" applyProtection="1">
      <alignment horizontal="center" vertical="center" shrinkToFit="1"/>
    </xf>
    <xf numFmtId="41" fontId="15" fillId="0" borderId="16" xfId="0" applyNumberFormat="1" applyFont="1" applyFill="1" applyBorder="1" applyAlignment="1" applyProtection="1">
      <alignment horizontal="center" vertical="center" shrinkToFi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176" fontId="15" fillId="2" borderId="8" xfId="2" applyNumberFormat="1" applyFont="1" applyFill="1" applyBorder="1" applyAlignment="1" applyProtection="1">
      <alignment vertical="center" shrinkToFit="1"/>
    </xf>
    <xf numFmtId="176" fontId="15" fillId="2" borderId="9" xfId="2" applyNumberFormat="1" applyFont="1" applyFill="1" applyBorder="1" applyAlignment="1" applyProtection="1">
      <alignment vertical="center" shrinkToFit="1"/>
    </xf>
    <xf numFmtId="176" fontId="15" fillId="2" borderId="10" xfId="2" applyNumberFormat="1" applyFont="1" applyFill="1" applyBorder="1" applyAlignment="1" applyProtection="1">
      <alignment vertical="center" shrinkToFit="1"/>
    </xf>
    <xf numFmtId="176" fontId="15" fillId="2" borderId="11" xfId="2" applyNumberFormat="1" applyFont="1" applyFill="1" applyBorder="1" applyAlignment="1" applyProtection="1">
      <alignment vertical="center" shrinkToFit="1"/>
    </xf>
    <xf numFmtId="176" fontId="15" fillId="2" borderId="7" xfId="2" applyNumberFormat="1" applyFont="1" applyFill="1" applyBorder="1" applyAlignment="1" applyProtection="1">
      <alignment vertical="center" shrinkToFit="1"/>
    </xf>
    <xf numFmtId="176" fontId="15" fillId="2" borderId="12" xfId="2" applyNumberFormat="1" applyFont="1" applyFill="1" applyBorder="1" applyAlignment="1" applyProtection="1">
      <alignment vertical="center" shrinkToFit="1"/>
    </xf>
    <xf numFmtId="41" fontId="15" fillId="2" borderId="14" xfId="0" applyNumberFormat="1" applyFont="1" applyFill="1" applyBorder="1" applyAlignment="1" applyProtection="1">
      <alignment horizontal="center" vertical="center"/>
      <protection locked="0"/>
    </xf>
    <xf numFmtId="41" fontId="15" fillId="2" borderId="15" xfId="0" applyNumberFormat="1" applyFont="1" applyFill="1" applyBorder="1" applyAlignment="1" applyProtection="1">
      <alignment horizontal="center" vertical="center"/>
      <protection locked="0"/>
    </xf>
    <xf numFmtId="41" fontId="15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41" fontId="24" fillId="0" borderId="0" xfId="2" applyNumberFormat="1" applyFont="1" applyFill="1" applyBorder="1" applyAlignment="1" applyProtection="1">
      <alignment horizontal="center" vertical="center" shrinkToFit="1"/>
    </xf>
    <xf numFmtId="179" fontId="11" fillId="0" borderId="0" xfId="3" applyNumberFormat="1" applyFont="1" applyFill="1" applyBorder="1" applyAlignment="1" applyProtection="1">
      <alignment horizontal="center" vertical="center"/>
    </xf>
    <xf numFmtId="57" fontId="4" fillId="0" borderId="0" xfId="0" applyNumberFormat="1" applyFont="1" applyFill="1" applyBorder="1" applyAlignment="1" applyProtection="1">
      <alignment horizontal="center" vertical="center" shrinkToFit="1"/>
    </xf>
    <xf numFmtId="179" fontId="11" fillId="0" borderId="9" xfId="3" applyNumberFormat="1" applyFont="1" applyFill="1" applyBorder="1" applyAlignment="1" applyProtection="1">
      <alignment horizontal="center" vertical="center"/>
    </xf>
    <xf numFmtId="57" fontId="4" fillId="0" borderId="9" xfId="0" applyNumberFormat="1" applyFont="1" applyFill="1" applyBorder="1" applyAlignment="1" applyProtection="1">
      <alignment horizontal="center" vertical="center" shrinkToFit="1"/>
    </xf>
    <xf numFmtId="41" fontId="24" fillId="0" borderId="9" xfId="2" applyNumberFormat="1" applyFont="1" applyFill="1" applyBorder="1" applyAlignment="1" applyProtection="1">
      <alignment horizontal="center" vertical="center" shrinkToFit="1"/>
    </xf>
    <xf numFmtId="58" fontId="4" fillId="0" borderId="5" xfId="0" applyNumberFormat="1" applyFont="1" applyFill="1" applyBorder="1" applyAlignment="1" applyProtection="1">
      <alignment horizontal="center" vertical="center"/>
    </xf>
    <xf numFmtId="58" fontId="4" fillId="0" borderId="6" xfId="0" applyNumberFormat="1" applyFont="1" applyFill="1" applyBorder="1" applyAlignment="1" applyProtection="1">
      <alignment horizontal="center" vertical="center"/>
    </xf>
    <xf numFmtId="58" fontId="4" fillId="0" borderId="4" xfId="0" applyNumberFormat="1" applyFont="1" applyFill="1" applyBorder="1" applyAlignment="1" applyProtection="1">
      <alignment horizontal="center" vertical="center"/>
    </xf>
    <xf numFmtId="41" fontId="15" fillId="0" borderId="0" xfId="2" applyNumberFormat="1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41" fontId="15" fillId="0" borderId="0" xfId="2" applyNumberFormat="1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179" fontId="4" fillId="2" borderId="8" xfId="3" applyNumberFormat="1" applyFont="1" applyFill="1" applyBorder="1" applyAlignment="1" applyProtection="1">
      <alignment horizontal="center" vertical="center"/>
    </xf>
    <xf numFmtId="179" fontId="4" fillId="2" borderId="9" xfId="3" applyNumberFormat="1" applyFont="1" applyFill="1" applyBorder="1" applyAlignment="1" applyProtection="1">
      <alignment horizontal="center" vertical="center"/>
    </xf>
    <xf numFmtId="179" fontId="4" fillId="2" borderId="11" xfId="3" applyNumberFormat="1" applyFont="1" applyFill="1" applyBorder="1" applyAlignment="1" applyProtection="1">
      <alignment horizontal="center" vertical="center"/>
    </xf>
    <xf numFmtId="179" fontId="4" fillId="2" borderId="7" xfId="3" applyNumberFormat="1" applyFont="1" applyFill="1" applyBorder="1" applyAlignment="1" applyProtection="1">
      <alignment horizontal="center" vertical="center"/>
    </xf>
    <xf numFmtId="57" fontId="4" fillId="2" borderId="8" xfId="0" applyNumberFormat="1" applyFont="1" applyFill="1" applyBorder="1" applyAlignment="1" applyProtection="1">
      <alignment horizontal="center" vertical="center" shrinkToFit="1"/>
    </xf>
    <xf numFmtId="57" fontId="4" fillId="2" borderId="9" xfId="0" applyNumberFormat="1" applyFont="1" applyFill="1" applyBorder="1" applyAlignment="1" applyProtection="1">
      <alignment horizontal="center" vertical="center" shrinkToFit="1"/>
    </xf>
    <xf numFmtId="57" fontId="4" fillId="2" borderId="10" xfId="0" applyNumberFormat="1" applyFont="1" applyFill="1" applyBorder="1" applyAlignment="1" applyProtection="1">
      <alignment horizontal="center" vertical="center" shrinkToFit="1"/>
    </xf>
    <xf numFmtId="57" fontId="4" fillId="2" borderId="11" xfId="0" applyNumberFormat="1" applyFont="1" applyFill="1" applyBorder="1" applyAlignment="1" applyProtection="1">
      <alignment horizontal="center" vertical="center" shrinkToFit="1"/>
    </xf>
    <xf numFmtId="57" fontId="4" fillId="2" borderId="7" xfId="0" applyNumberFormat="1" applyFont="1" applyFill="1" applyBorder="1" applyAlignment="1" applyProtection="1">
      <alignment horizontal="center" vertical="center" shrinkToFit="1"/>
    </xf>
    <xf numFmtId="57" fontId="4" fillId="2" borderId="12" xfId="0" applyNumberFormat="1" applyFont="1" applyFill="1" applyBorder="1" applyAlignment="1" applyProtection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41" fontId="15" fillId="0" borderId="5" xfId="0" applyNumberFormat="1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15" fillId="0" borderId="4" xfId="0" applyFont="1" applyFill="1" applyBorder="1" applyAlignment="1" applyProtection="1">
      <alignment horizontal="center" vertical="center" shrinkToFit="1"/>
    </xf>
    <xf numFmtId="0" fontId="15" fillId="0" borderId="15" xfId="0" applyFont="1" applyFill="1" applyBorder="1" applyAlignment="1" applyProtection="1">
      <alignment horizontal="center" vertical="center" shrinkToFit="1"/>
    </xf>
    <xf numFmtId="0" fontId="15" fillId="0" borderId="16" xfId="0" applyFont="1" applyFill="1" applyBorder="1" applyAlignment="1" applyProtection="1">
      <alignment horizontal="center" vertical="center" shrinkToFit="1"/>
    </xf>
    <xf numFmtId="41" fontId="15" fillId="0" borderId="0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41" fontId="23" fillId="0" borderId="0" xfId="2" applyNumberFormat="1" applyFont="1" applyFill="1" applyAlignment="1" applyProtection="1">
      <alignment horizontal="center" vertical="center" shrinkToFit="1"/>
    </xf>
    <xf numFmtId="0" fontId="25" fillId="0" borderId="0" xfId="0" applyFont="1" applyFill="1" applyBorder="1" applyAlignment="1" applyProtection="1">
      <alignment vertical="center" wrapText="1"/>
    </xf>
    <xf numFmtId="41" fontId="4" fillId="3" borderId="0" xfId="2" applyNumberFormat="1" applyFont="1" applyFill="1" applyBorder="1" applyAlignment="1" applyProtection="1">
      <alignment horizontal="center" vertical="center" shrinkToFit="1"/>
    </xf>
    <xf numFmtId="41" fontId="15" fillId="3" borderId="0" xfId="2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1" fontId="15" fillId="0" borderId="0" xfId="2" applyNumberFormat="1" applyFont="1" applyFill="1" applyBorder="1" applyAlignment="1" applyProtection="1">
      <alignment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9</xdr:row>
      <xdr:rowOff>123824</xdr:rowOff>
    </xdr:from>
    <xdr:ext cx="2828926" cy="676276"/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47750" y="1095374"/>
          <a:ext cx="2828926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MS UI Gothic"/>
              <a:ea typeface="MS UI Gothic"/>
            </a:rPr>
            <a:t>未申告の場合は正しい段階が反映されません！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MS UI Gothic"/>
              <a:ea typeface="MS UI Gothic"/>
            </a:rPr>
            <a:t>また、修正などで所得金額が増えると段階が</a:t>
          </a:r>
          <a:endParaRPr lang="en-US" altLang="ja-JP" sz="1100" b="0" i="0" strike="noStrike">
            <a:solidFill>
              <a:srgbClr val="FF0000"/>
            </a:solidFill>
            <a:latin typeface="MS UI Gothic"/>
            <a:ea typeface="MS UI Gothic"/>
          </a:endParaRP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MS UI Gothic"/>
              <a:ea typeface="MS UI Gothic"/>
            </a:rPr>
            <a:t>変更になる場合があります。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S55"/>
  <sheetViews>
    <sheetView showGridLines="0" tabSelected="1" view="pageBreakPreview" zoomScaleNormal="100" zoomScaleSheetLayoutView="100" workbookViewId="0">
      <selection activeCell="P16" sqref="P16:R16"/>
    </sheetView>
  </sheetViews>
  <sheetFormatPr defaultColWidth="3.125" defaultRowHeight="12" x14ac:dyDescent="0.4"/>
  <cols>
    <col min="1" max="29" width="3.125" style="28" customWidth="1"/>
    <col min="30" max="31" width="5.875" style="28" hidden="1" customWidth="1"/>
    <col min="32" max="32" width="11.75" style="28" hidden="1" customWidth="1"/>
    <col min="33" max="35" width="9.875" style="28" hidden="1" customWidth="1"/>
    <col min="36" max="36" width="9.125" style="28" customWidth="1"/>
    <col min="37" max="38" width="3.125" style="28" customWidth="1"/>
    <col min="39" max="39" width="9.25" style="28" customWidth="1"/>
    <col min="40" max="42" width="3.125" style="28" customWidth="1"/>
    <col min="43" max="43" width="12.25" style="28" customWidth="1"/>
    <col min="44" max="44" width="11.625" style="28" customWidth="1"/>
    <col min="45" max="45" width="8" style="28" customWidth="1"/>
    <col min="46" max="16384" width="3.125" style="28"/>
  </cols>
  <sheetData>
    <row r="1" spans="1:45" ht="12" customHeight="1" x14ac:dyDescent="0.4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 t="s">
        <v>51</v>
      </c>
      <c r="V1" s="27"/>
      <c r="W1" s="136">
        <f ca="1">TODAY()</f>
        <v>45007</v>
      </c>
      <c r="X1" s="137"/>
      <c r="Y1" s="137"/>
      <c r="Z1" s="137"/>
      <c r="AA1" s="137"/>
      <c r="AB1" s="138"/>
      <c r="AC1" s="27"/>
      <c r="AD1" s="67"/>
      <c r="AE1" s="67"/>
      <c r="AF1" s="67"/>
      <c r="AG1" s="67"/>
      <c r="AH1" s="67"/>
      <c r="AI1" s="67"/>
      <c r="AJ1" s="67"/>
      <c r="AK1" s="67"/>
      <c r="AL1" s="27"/>
      <c r="AM1" s="27"/>
    </row>
    <row r="2" spans="1:45" ht="8.1" customHeight="1" x14ac:dyDescent="0.4">
      <c r="A2" s="27"/>
      <c r="B2" s="27"/>
      <c r="C2" s="27"/>
      <c r="D2" s="30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45" ht="8.1" customHeight="1" x14ac:dyDescent="0.4">
      <c r="A3" s="27"/>
      <c r="B3" s="27"/>
      <c r="C3" s="27"/>
      <c r="D3" s="3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45" ht="8.1" customHeight="1" x14ac:dyDescent="0.4">
      <c r="A4" s="27"/>
      <c r="B4" s="27"/>
      <c r="C4" s="27"/>
      <c r="D4" s="30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45" ht="12" customHeight="1" x14ac:dyDescent="0.4">
      <c r="A5" s="121" t="s">
        <v>87</v>
      </c>
      <c r="B5" s="122"/>
      <c r="C5" s="122"/>
      <c r="D5" s="122"/>
      <c r="E5" s="123"/>
      <c r="F5" s="121" t="s">
        <v>52</v>
      </c>
      <c r="G5" s="122"/>
      <c r="H5" s="122"/>
      <c r="I5" s="122"/>
      <c r="J5" s="127" t="s">
        <v>53</v>
      </c>
      <c r="K5" s="127" t="s">
        <v>54</v>
      </c>
      <c r="L5" s="144"/>
      <c r="M5" s="144"/>
      <c r="N5" s="144"/>
      <c r="O5" s="145"/>
      <c r="P5" s="106" t="s">
        <v>77</v>
      </c>
      <c r="Q5" s="107"/>
      <c r="R5" s="107"/>
      <c r="S5" s="107"/>
      <c r="T5" s="108"/>
      <c r="U5" s="30"/>
      <c r="V5" s="30"/>
      <c r="W5" s="30"/>
      <c r="X5" s="27"/>
      <c r="Y5" s="31"/>
      <c r="Z5" s="32"/>
      <c r="AA5" s="32"/>
      <c r="AB5" s="32"/>
      <c r="AC5" s="32"/>
      <c r="AD5" s="32"/>
      <c r="AE5" s="79"/>
      <c r="AF5" s="79" t="s">
        <v>83</v>
      </c>
      <c r="AG5" s="79" t="s">
        <v>76</v>
      </c>
      <c r="AH5" s="79" t="s">
        <v>74</v>
      </c>
      <c r="AI5" s="79" t="s">
        <v>75</v>
      </c>
      <c r="AM5" s="56"/>
      <c r="AN5" s="56"/>
      <c r="AO5" s="56"/>
      <c r="AP5" s="56"/>
      <c r="AQ5" s="77"/>
      <c r="AR5" s="78"/>
      <c r="AS5" s="56"/>
    </row>
    <row r="6" spans="1:45" ht="12" customHeight="1" x14ac:dyDescent="0.4">
      <c r="A6" s="124"/>
      <c r="B6" s="125"/>
      <c r="C6" s="125"/>
      <c r="D6" s="125"/>
      <c r="E6" s="126"/>
      <c r="F6" s="124"/>
      <c r="G6" s="125"/>
      <c r="H6" s="125"/>
      <c r="I6" s="125"/>
      <c r="J6" s="128"/>
      <c r="K6" s="146"/>
      <c r="L6" s="147"/>
      <c r="M6" s="147"/>
      <c r="N6" s="147"/>
      <c r="O6" s="148"/>
      <c r="P6" s="109"/>
      <c r="Q6" s="110"/>
      <c r="R6" s="110"/>
      <c r="S6" s="110"/>
      <c r="T6" s="111"/>
      <c r="U6" s="34"/>
      <c r="V6" s="32"/>
      <c r="W6" s="32"/>
      <c r="X6" s="32"/>
      <c r="Y6" s="32"/>
      <c r="Z6" s="32"/>
      <c r="AA6" s="32"/>
      <c r="AB6" s="27"/>
      <c r="AC6" s="27"/>
      <c r="AD6" s="27"/>
      <c r="AE6" s="80">
        <v>1</v>
      </c>
      <c r="AF6" s="81">
        <v>0</v>
      </c>
      <c r="AG6" s="79">
        <v>1</v>
      </c>
      <c r="AH6" s="81">
        <v>1725</v>
      </c>
      <c r="AI6" s="81">
        <f t="shared" ref="AI6:AI8" si="0">ROUND(AH6*12,-2)</f>
        <v>20700</v>
      </c>
      <c r="AM6" s="56"/>
      <c r="AN6" s="56"/>
      <c r="AO6" s="56"/>
      <c r="AP6" s="56"/>
      <c r="AQ6" s="77"/>
      <c r="AR6" s="56"/>
      <c r="AS6" s="56"/>
    </row>
    <row r="7" spans="1:45" ht="12" customHeight="1" x14ac:dyDescent="0.4">
      <c r="A7" s="151">
        <f>加入者!B3</f>
        <v>0</v>
      </c>
      <c r="B7" s="152"/>
      <c r="C7" s="152"/>
      <c r="D7" s="152"/>
      <c r="E7" s="145" t="str">
        <f>IF(A7&gt;0,"様","　")</f>
        <v>　</v>
      </c>
      <c r="F7" s="155">
        <f>加入者!B6</f>
        <v>0</v>
      </c>
      <c r="G7" s="156"/>
      <c r="H7" s="156"/>
      <c r="I7" s="157"/>
      <c r="J7" s="161" t="str">
        <f>IF(F7&gt;0,DATEDIF(F7,$W$1,"Y")," ")</f>
        <v xml:space="preserve"> </v>
      </c>
      <c r="K7" s="112">
        <f>加入者!D39</f>
        <v>0</v>
      </c>
      <c r="L7" s="113"/>
      <c r="M7" s="113"/>
      <c r="N7" s="113"/>
      <c r="O7" s="114"/>
      <c r="P7" s="112">
        <f>加入者!D43</f>
        <v>0</v>
      </c>
      <c r="Q7" s="113"/>
      <c r="R7" s="113"/>
      <c r="S7" s="113"/>
      <c r="T7" s="114"/>
      <c r="U7" s="27"/>
      <c r="V7" s="35"/>
      <c r="W7" s="36"/>
      <c r="X7" s="36"/>
      <c r="Y7" s="36"/>
      <c r="Z7" s="36"/>
      <c r="AA7" s="36"/>
      <c r="AB7" s="27"/>
      <c r="AC7" s="27"/>
      <c r="AD7" s="27"/>
      <c r="AE7" s="80">
        <v>1</v>
      </c>
      <c r="AF7" s="81">
        <v>800000</v>
      </c>
      <c r="AG7" s="79">
        <v>2</v>
      </c>
      <c r="AH7" s="82">
        <v>2300</v>
      </c>
      <c r="AI7" s="81">
        <f t="shared" si="0"/>
        <v>27600</v>
      </c>
      <c r="AM7" s="56"/>
      <c r="AN7" s="56"/>
      <c r="AO7" s="56"/>
      <c r="AP7" s="56"/>
      <c r="AQ7" s="77"/>
      <c r="AR7" s="56"/>
      <c r="AS7" s="56"/>
    </row>
    <row r="8" spans="1:45" ht="12" customHeight="1" x14ac:dyDescent="0.4">
      <c r="A8" s="153"/>
      <c r="B8" s="154"/>
      <c r="C8" s="154"/>
      <c r="D8" s="154"/>
      <c r="E8" s="148"/>
      <c r="F8" s="158"/>
      <c r="G8" s="159"/>
      <c r="H8" s="159"/>
      <c r="I8" s="160"/>
      <c r="J8" s="162"/>
      <c r="K8" s="115"/>
      <c r="L8" s="116"/>
      <c r="M8" s="116"/>
      <c r="N8" s="116"/>
      <c r="O8" s="117"/>
      <c r="P8" s="115"/>
      <c r="Q8" s="116"/>
      <c r="R8" s="116"/>
      <c r="S8" s="116"/>
      <c r="T8" s="117"/>
      <c r="U8" s="27"/>
      <c r="V8" s="27"/>
      <c r="W8" s="37"/>
      <c r="X8" s="36"/>
      <c r="Y8" s="36"/>
      <c r="Z8" s="36"/>
      <c r="AA8" s="36"/>
      <c r="AB8" s="27"/>
      <c r="AC8" s="27"/>
      <c r="AD8" s="27"/>
      <c r="AE8" s="80">
        <v>1</v>
      </c>
      <c r="AF8" s="81">
        <v>1200000</v>
      </c>
      <c r="AG8" s="79">
        <v>3</v>
      </c>
      <c r="AH8" s="82">
        <v>4025</v>
      </c>
      <c r="AI8" s="81">
        <f t="shared" si="0"/>
        <v>48300</v>
      </c>
      <c r="AM8" s="56"/>
      <c r="AN8" s="56"/>
      <c r="AO8" s="56"/>
      <c r="AP8" s="56"/>
      <c r="AQ8" s="77"/>
      <c r="AR8" s="56"/>
      <c r="AS8" s="56"/>
    </row>
    <row r="9" spans="1:45" ht="12" customHeight="1" x14ac:dyDescent="0.4">
      <c r="A9" s="133"/>
      <c r="B9" s="133"/>
      <c r="C9" s="133"/>
      <c r="D9" s="133"/>
      <c r="E9" s="69"/>
      <c r="F9" s="134"/>
      <c r="G9" s="134"/>
      <c r="H9" s="134"/>
      <c r="I9" s="134"/>
      <c r="J9" s="57"/>
      <c r="K9" s="135"/>
      <c r="L9" s="135"/>
      <c r="M9" s="135"/>
      <c r="N9" s="135"/>
      <c r="O9" s="70"/>
      <c r="P9" s="36"/>
      <c r="Q9" s="36"/>
      <c r="R9" s="36"/>
      <c r="S9" s="36"/>
      <c r="T9" s="36"/>
      <c r="U9" s="36"/>
      <c r="V9" s="27"/>
      <c r="W9" s="27"/>
      <c r="X9" s="38"/>
      <c r="Y9" s="38"/>
      <c r="Z9" s="39"/>
      <c r="AA9" s="39"/>
      <c r="AB9" s="39"/>
      <c r="AC9" s="39"/>
      <c r="AD9" s="27"/>
      <c r="AE9" s="80">
        <v>0</v>
      </c>
      <c r="AF9" s="81">
        <v>0</v>
      </c>
      <c r="AG9" s="79">
        <v>4</v>
      </c>
      <c r="AH9" s="82">
        <v>4888</v>
      </c>
      <c r="AI9" s="81">
        <f>ROUND(AH9*12,-2)</f>
        <v>58700</v>
      </c>
      <c r="AJ9" s="40"/>
      <c r="AK9" s="40"/>
      <c r="AL9" s="173"/>
      <c r="AM9" s="173"/>
      <c r="AN9" s="172"/>
      <c r="AO9" s="172"/>
      <c r="AP9" s="172"/>
      <c r="AQ9" s="172"/>
    </row>
    <row r="10" spans="1:45" ht="12" customHeight="1" x14ac:dyDescent="0.4">
      <c r="A10" s="131"/>
      <c r="B10" s="131"/>
      <c r="C10" s="131"/>
      <c r="D10" s="131"/>
      <c r="E10" s="68"/>
      <c r="F10" s="132"/>
      <c r="G10" s="132"/>
      <c r="H10" s="132"/>
      <c r="I10" s="132"/>
      <c r="J10" s="73"/>
      <c r="K10" s="130"/>
      <c r="L10" s="130"/>
      <c r="M10" s="130"/>
      <c r="N10" s="130"/>
      <c r="O10" s="52"/>
      <c r="P10" s="27"/>
      <c r="Q10" s="27"/>
      <c r="R10" s="27"/>
      <c r="S10" s="27"/>
      <c r="T10" s="27"/>
      <c r="U10" s="27"/>
      <c r="V10" s="27"/>
      <c r="W10" s="174"/>
      <c r="X10" s="174"/>
      <c r="Y10" s="174"/>
      <c r="Z10" s="174"/>
      <c r="AA10" s="174"/>
      <c r="AB10" s="174"/>
      <c r="AC10" s="174"/>
      <c r="AD10" s="27"/>
      <c r="AE10" s="80">
        <v>0</v>
      </c>
      <c r="AF10" s="81">
        <v>800000</v>
      </c>
      <c r="AG10" s="79">
        <v>5</v>
      </c>
      <c r="AH10" s="82">
        <v>5750</v>
      </c>
      <c r="AI10" s="81">
        <f t="shared" ref="AI10:AI16" si="1">ROUND(AH10*12,-2)</f>
        <v>69000</v>
      </c>
      <c r="AJ10" s="40"/>
      <c r="AK10" s="40"/>
      <c r="AL10" s="173"/>
      <c r="AM10" s="173"/>
      <c r="AN10" s="172"/>
      <c r="AO10" s="172"/>
      <c r="AP10" s="172"/>
      <c r="AQ10" s="172"/>
    </row>
    <row r="11" spans="1:45" ht="12" customHeight="1" x14ac:dyDescent="0.4">
      <c r="A11" s="131"/>
      <c r="B11" s="131"/>
      <c r="C11" s="131"/>
      <c r="D11" s="131"/>
      <c r="E11" s="68"/>
      <c r="F11" s="132"/>
      <c r="G11" s="132"/>
      <c r="H11" s="132"/>
      <c r="I11" s="132"/>
      <c r="J11" s="73"/>
      <c r="K11" s="130"/>
      <c r="L11" s="130"/>
      <c r="M11" s="130"/>
      <c r="N11" s="130"/>
      <c r="O11" s="52"/>
      <c r="P11" s="27"/>
      <c r="Q11" s="27"/>
      <c r="R11" s="27"/>
      <c r="S11" s="27"/>
      <c r="T11" s="27"/>
      <c r="U11" s="27"/>
      <c r="V11" s="27"/>
      <c r="W11" s="174"/>
      <c r="X11" s="174"/>
      <c r="Y11" s="174"/>
      <c r="Z11" s="174"/>
      <c r="AA11" s="174"/>
      <c r="AB11" s="174"/>
      <c r="AC11" s="174"/>
      <c r="AD11" s="27"/>
      <c r="AE11" s="90"/>
      <c r="AF11" s="81">
        <v>1</v>
      </c>
      <c r="AG11" s="79">
        <v>6</v>
      </c>
      <c r="AH11" s="82">
        <v>6900</v>
      </c>
      <c r="AI11" s="81">
        <f t="shared" si="1"/>
        <v>82800</v>
      </c>
      <c r="AJ11" s="40"/>
      <c r="AK11" s="40"/>
      <c r="AL11" s="173"/>
      <c r="AM11" s="173"/>
      <c r="AN11" s="172"/>
      <c r="AO11" s="172"/>
      <c r="AP11" s="172"/>
      <c r="AQ11" s="172"/>
    </row>
    <row r="12" spans="1:45" ht="12" customHeight="1" x14ac:dyDescent="0.4">
      <c r="A12" s="131"/>
      <c r="B12" s="131"/>
      <c r="C12" s="131"/>
      <c r="D12" s="131"/>
      <c r="E12" s="68"/>
      <c r="F12" s="132"/>
      <c r="G12" s="132"/>
      <c r="H12" s="132"/>
      <c r="I12" s="132"/>
      <c r="J12" s="73"/>
      <c r="K12" s="130"/>
      <c r="L12" s="130"/>
      <c r="M12" s="130"/>
      <c r="N12" s="130"/>
      <c r="O12" s="52"/>
      <c r="P12" s="27"/>
      <c r="Q12" s="27"/>
      <c r="R12" s="27"/>
      <c r="S12" s="27"/>
      <c r="T12" s="27"/>
      <c r="U12" s="27"/>
      <c r="V12" s="41"/>
      <c r="W12" s="27"/>
      <c r="X12" s="27"/>
      <c r="Y12" s="27"/>
      <c r="Z12" s="27"/>
      <c r="AA12" s="27"/>
      <c r="AB12" s="27"/>
      <c r="AC12" s="27"/>
      <c r="AD12" s="27"/>
      <c r="AE12" s="90"/>
      <c r="AF12" s="81">
        <v>1200001</v>
      </c>
      <c r="AG12" s="79">
        <v>7</v>
      </c>
      <c r="AH12" s="82">
        <v>7475</v>
      </c>
      <c r="AI12" s="81">
        <f t="shared" si="1"/>
        <v>89700</v>
      </c>
      <c r="AM12" s="42"/>
    </row>
    <row r="13" spans="1:45" ht="12" customHeight="1" x14ac:dyDescent="0.4">
      <c r="A13" s="27"/>
      <c r="B13" s="43"/>
      <c r="C13" s="43"/>
      <c r="D13" s="27"/>
      <c r="E13" s="27"/>
      <c r="F13" s="129"/>
      <c r="G13" s="129"/>
      <c r="H13" s="129"/>
      <c r="I13" s="129"/>
      <c r="J13" s="129"/>
      <c r="K13" s="130"/>
      <c r="L13" s="130"/>
      <c r="M13" s="130"/>
      <c r="N13" s="130"/>
      <c r="O13" s="36"/>
      <c r="P13" s="44"/>
      <c r="Q13" s="44"/>
      <c r="R13" s="44"/>
      <c r="S13" s="44"/>
      <c r="T13" s="44"/>
      <c r="U13" s="44"/>
      <c r="V13" s="36"/>
      <c r="W13" s="36"/>
      <c r="X13" s="27"/>
      <c r="Y13" s="45"/>
      <c r="Z13" s="139"/>
      <c r="AA13" s="139"/>
      <c r="AB13" s="139"/>
      <c r="AC13" s="139"/>
      <c r="AD13" s="27"/>
      <c r="AE13" s="90"/>
      <c r="AF13" s="81">
        <v>2100001</v>
      </c>
      <c r="AG13" s="79">
        <v>8</v>
      </c>
      <c r="AH13" s="82">
        <v>8625</v>
      </c>
      <c r="AI13" s="81">
        <f t="shared" si="1"/>
        <v>103500</v>
      </c>
    </row>
    <row r="14" spans="1:45" ht="12" customHeight="1" x14ac:dyDescent="0.4">
      <c r="A14" s="27"/>
      <c r="B14" s="43"/>
      <c r="C14" s="43"/>
      <c r="D14" s="27"/>
      <c r="E14" s="27"/>
      <c r="F14" s="46"/>
      <c r="G14" s="46"/>
      <c r="H14" s="46"/>
      <c r="I14" s="46"/>
      <c r="J14" s="47"/>
      <c r="K14" s="130"/>
      <c r="L14" s="130"/>
      <c r="M14" s="130"/>
      <c r="N14" s="130"/>
      <c r="O14" s="48"/>
      <c r="P14" s="48"/>
      <c r="Q14" s="48"/>
      <c r="R14" s="48"/>
      <c r="S14" s="48"/>
      <c r="T14" s="48"/>
      <c r="U14" s="48"/>
      <c r="V14" s="48"/>
      <c r="W14" s="48"/>
      <c r="X14" s="30"/>
      <c r="Y14" s="27"/>
      <c r="Z14" s="30"/>
      <c r="AA14" s="30"/>
      <c r="AB14" s="30"/>
      <c r="AC14" s="30"/>
      <c r="AD14" s="27"/>
      <c r="AE14" s="90"/>
      <c r="AF14" s="81">
        <v>3200001</v>
      </c>
      <c r="AG14" s="79">
        <v>9</v>
      </c>
      <c r="AH14" s="81">
        <v>9488</v>
      </c>
      <c r="AI14" s="81">
        <f t="shared" si="1"/>
        <v>113900</v>
      </c>
    </row>
    <row r="15" spans="1:45" ht="12" customHeight="1" thickBot="1" x14ac:dyDescent="0.45">
      <c r="A15" s="27"/>
      <c r="B15" s="43"/>
      <c r="C15" s="43"/>
      <c r="D15" s="27"/>
      <c r="E15" s="27"/>
      <c r="F15" s="46"/>
      <c r="G15" s="46"/>
      <c r="H15" s="46"/>
      <c r="I15" s="46"/>
      <c r="J15" s="46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27"/>
      <c r="Z15" s="30"/>
      <c r="AA15" s="48"/>
      <c r="AB15" s="30"/>
      <c r="AC15" s="30"/>
      <c r="AD15" s="27"/>
      <c r="AE15" s="90"/>
      <c r="AF15" s="81">
        <v>4000001</v>
      </c>
      <c r="AG15" s="79">
        <v>10</v>
      </c>
      <c r="AH15" s="81">
        <v>10638</v>
      </c>
      <c r="AI15" s="81">
        <f t="shared" si="1"/>
        <v>127700</v>
      </c>
      <c r="AJ15" s="27"/>
      <c r="AK15" s="27"/>
      <c r="AL15" s="27"/>
      <c r="AM15" s="27"/>
    </row>
    <row r="16" spans="1:45" ht="12" customHeight="1" thickBot="1" x14ac:dyDescent="0.45">
      <c r="A16" s="27"/>
      <c r="B16" s="43" t="s">
        <v>78</v>
      </c>
      <c r="C16" s="43"/>
      <c r="D16" s="27"/>
      <c r="E16" s="27"/>
      <c r="F16" s="30"/>
      <c r="G16" s="30"/>
      <c r="H16" s="30"/>
      <c r="I16" s="30"/>
      <c r="J16" s="30"/>
      <c r="K16" s="30"/>
      <c r="L16" s="30"/>
      <c r="M16" s="30"/>
      <c r="N16" s="30"/>
      <c r="O16" s="86"/>
      <c r="P16" s="118" t="s">
        <v>89</v>
      </c>
      <c r="Q16" s="119"/>
      <c r="R16" s="120"/>
      <c r="S16" s="75"/>
      <c r="T16" s="75"/>
      <c r="U16" s="75"/>
      <c r="V16" s="27"/>
      <c r="W16" s="27"/>
      <c r="X16" s="48"/>
      <c r="Y16" s="49"/>
      <c r="Z16" s="175"/>
      <c r="AA16" s="175"/>
      <c r="AB16" s="175"/>
      <c r="AC16" s="175"/>
      <c r="AD16" s="50"/>
      <c r="AE16" s="90"/>
      <c r="AF16" s="81">
        <v>7000001</v>
      </c>
      <c r="AG16" s="79">
        <v>11</v>
      </c>
      <c r="AH16" s="81">
        <v>11500</v>
      </c>
      <c r="AI16" s="81">
        <f t="shared" si="1"/>
        <v>138000</v>
      </c>
      <c r="AJ16" s="27"/>
      <c r="AK16" s="27"/>
      <c r="AL16" s="27"/>
      <c r="AM16" s="27"/>
    </row>
    <row r="17" spans="1:40" ht="12" customHeight="1" thickBot="1" x14ac:dyDescent="0.45">
      <c r="A17" s="27"/>
      <c r="B17" s="43"/>
      <c r="C17" s="43"/>
      <c r="D17" s="27"/>
      <c r="E17" s="27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7"/>
      <c r="R17" s="27"/>
      <c r="S17" s="27"/>
      <c r="T17" s="27"/>
      <c r="U17" s="27"/>
      <c r="V17" s="27"/>
      <c r="W17" s="27"/>
      <c r="X17" s="27"/>
      <c r="Y17" s="27"/>
      <c r="Z17" s="48"/>
      <c r="AA17" s="27"/>
      <c r="AB17" s="27"/>
      <c r="AC17" s="27"/>
      <c r="AD17" s="27"/>
      <c r="AE17" s="90"/>
      <c r="AF17" s="81">
        <v>10000001</v>
      </c>
      <c r="AG17" s="79">
        <v>12</v>
      </c>
      <c r="AH17" s="81">
        <v>12938</v>
      </c>
      <c r="AI17" s="81">
        <f>ROUND(AH17*12,-2)</f>
        <v>155300</v>
      </c>
      <c r="AJ17" s="46"/>
      <c r="AK17" s="27"/>
      <c r="AL17" s="27"/>
      <c r="AM17" s="27"/>
    </row>
    <row r="18" spans="1:40" ht="12" customHeight="1" thickBot="1" x14ac:dyDescent="0.45">
      <c r="A18" s="30"/>
      <c r="B18" s="43" t="s">
        <v>79</v>
      </c>
      <c r="C18" s="43"/>
      <c r="D18" s="27"/>
      <c r="E18" s="27"/>
      <c r="F18" s="30"/>
      <c r="G18" s="30"/>
      <c r="H18" s="30"/>
      <c r="I18" s="30"/>
      <c r="J18" s="30"/>
      <c r="K18" s="30"/>
      <c r="L18" s="30"/>
      <c r="M18" s="30"/>
      <c r="N18" s="30"/>
      <c r="O18" s="86"/>
      <c r="P18" s="118" t="s">
        <v>90</v>
      </c>
      <c r="Q18" s="119"/>
      <c r="R18" s="120"/>
      <c r="S18" s="76"/>
      <c r="T18" s="76"/>
      <c r="U18" s="76"/>
      <c r="V18" s="30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46"/>
      <c r="AK18" s="27"/>
      <c r="AL18" s="27"/>
      <c r="AM18" s="27"/>
      <c r="AN18" s="51"/>
    </row>
    <row r="19" spans="1:40" ht="9" customHeight="1" x14ac:dyDescent="0.4">
      <c r="A19" s="30"/>
      <c r="B19" s="83"/>
      <c r="C19" s="83"/>
      <c r="D19" s="30"/>
      <c r="E19" s="46"/>
      <c r="F19" s="46"/>
      <c r="G19" s="46"/>
      <c r="H19" s="46"/>
      <c r="I19" s="46"/>
      <c r="J19" s="48"/>
      <c r="K19" s="48"/>
      <c r="L19" s="48"/>
      <c r="M19" s="48"/>
      <c r="N19" s="30"/>
      <c r="O19" s="30"/>
      <c r="P19" s="30"/>
      <c r="Q19" s="30"/>
      <c r="R19" s="30"/>
      <c r="S19" s="30"/>
      <c r="T19" s="30"/>
      <c r="U19" s="30"/>
      <c r="V19" s="48"/>
      <c r="W19" s="27"/>
      <c r="X19" s="27"/>
      <c r="Y19" s="27"/>
      <c r="Z19" s="4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51"/>
    </row>
    <row r="20" spans="1:40" x14ac:dyDescent="0.4">
      <c r="A20" s="140"/>
      <c r="B20" s="140"/>
      <c r="C20" s="14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7"/>
      <c r="X20" s="27"/>
      <c r="Y20" s="27"/>
      <c r="Z20" s="27"/>
      <c r="AA20" s="27"/>
      <c r="AB20" s="27"/>
      <c r="AC20" s="27"/>
      <c r="AD20" s="27"/>
      <c r="AE20" s="30"/>
      <c r="AF20" s="30"/>
      <c r="AG20" s="27" t="s">
        <v>72</v>
      </c>
      <c r="AH20" s="27" t="s">
        <v>73</v>
      </c>
      <c r="AI20" s="27"/>
      <c r="AJ20" s="46"/>
      <c r="AK20" s="27"/>
      <c r="AL20" s="27"/>
      <c r="AM20" s="27"/>
    </row>
    <row r="21" spans="1:40" ht="3" customHeight="1" x14ac:dyDescent="0.4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27"/>
      <c r="X21" s="27"/>
      <c r="Y21" s="27"/>
      <c r="Z21" s="27"/>
      <c r="AA21" s="27"/>
      <c r="AB21" s="27"/>
      <c r="AC21" s="46"/>
      <c r="AD21" s="27"/>
      <c r="AE21" s="27"/>
      <c r="AF21" s="27"/>
      <c r="AG21" s="27"/>
      <c r="AH21" s="27"/>
    </row>
    <row r="22" spans="1:40" x14ac:dyDescent="0.4">
      <c r="A22" s="30"/>
      <c r="B22" s="30"/>
      <c r="C22" s="84"/>
      <c r="D22" s="30"/>
      <c r="E22" s="30"/>
      <c r="F22" s="30"/>
      <c r="G22" s="30"/>
      <c r="H22" s="30"/>
      <c r="I22" s="84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27"/>
      <c r="X22" s="27"/>
      <c r="Y22" s="27"/>
      <c r="Z22" s="30"/>
      <c r="AA22" s="30"/>
      <c r="AB22" s="30"/>
      <c r="AC22" s="46"/>
      <c r="AD22" s="27"/>
      <c r="AE22" s="30"/>
      <c r="AF22" s="30"/>
      <c r="AG22" s="27"/>
      <c r="AH22" s="72"/>
      <c r="AI22" s="71"/>
      <c r="AJ22" s="71"/>
      <c r="AK22" s="71"/>
    </row>
    <row r="23" spans="1:40" x14ac:dyDescent="0.4">
      <c r="A23" s="141"/>
      <c r="B23" s="141"/>
      <c r="C23" s="142"/>
      <c r="D23" s="142"/>
      <c r="E23" s="142"/>
      <c r="F23" s="142"/>
      <c r="G23" s="30"/>
      <c r="H23" s="30"/>
      <c r="I23" s="142"/>
      <c r="J23" s="142"/>
      <c r="K23" s="142"/>
      <c r="L23" s="142"/>
      <c r="M23" s="30"/>
      <c r="N23" s="30"/>
      <c r="O23" s="143"/>
      <c r="P23" s="143"/>
      <c r="Q23" s="30"/>
      <c r="R23" s="30"/>
      <c r="S23" s="142"/>
      <c r="T23" s="142"/>
      <c r="U23" s="142"/>
      <c r="V23" s="142"/>
      <c r="W23" s="27"/>
      <c r="X23" s="27"/>
      <c r="Y23" s="27"/>
      <c r="Z23" s="30"/>
      <c r="AA23" s="149"/>
      <c r="AB23" s="150"/>
      <c r="AC23" s="150"/>
      <c r="AD23" s="27"/>
      <c r="AE23" s="27"/>
      <c r="AF23" s="27"/>
      <c r="AG23" s="27"/>
      <c r="AH23" s="53"/>
      <c r="AI23" s="53"/>
      <c r="AJ23" s="53"/>
      <c r="AK23" s="53"/>
    </row>
    <row r="24" spans="1:40" ht="3" customHeight="1" x14ac:dyDescent="0.4">
      <c r="A24" s="85"/>
      <c r="B24" s="8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27"/>
      <c r="X24" s="27"/>
      <c r="Y24" s="27"/>
      <c r="Z24" s="30"/>
      <c r="AA24" s="30"/>
      <c r="AB24" s="30"/>
      <c r="AC24" s="46"/>
      <c r="AD24" s="27"/>
      <c r="AE24" s="27"/>
      <c r="AF24" s="27"/>
      <c r="AG24" s="27"/>
      <c r="AH24" s="27"/>
    </row>
    <row r="25" spans="1:40" ht="3" customHeight="1" thickBot="1" x14ac:dyDescent="0.45">
      <c r="A25" s="85"/>
      <c r="B25" s="8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7"/>
      <c r="X25" s="27"/>
      <c r="Y25" s="27"/>
      <c r="Z25" s="30"/>
      <c r="AA25" s="30"/>
      <c r="AB25" s="30"/>
      <c r="AC25" s="30"/>
      <c r="AD25" s="27"/>
      <c r="AE25" s="27"/>
      <c r="AF25" s="27"/>
      <c r="AG25" s="27"/>
      <c r="AH25" s="27"/>
    </row>
    <row r="26" spans="1:40" ht="12" customHeight="1" x14ac:dyDescent="0.4">
      <c r="A26" s="85"/>
      <c r="C26" s="94" t="s">
        <v>86</v>
      </c>
      <c r="D26" s="94"/>
      <c r="E26" s="94"/>
      <c r="F26" s="94"/>
      <c r="G26" s="94"/>
      <c r="H26" s="94"/>
      <c r="I26" s="94"/>
      <c r="J26" s="95" t="e">
        <f>IF(P16="はい",AF26,IF(P18="はい",AF29,IF(P18="いいえ",AF32)))</f>
        <v>#N/A</v>
      </c>
      <c r="K26" s="96"/>
      <c r="L26" s="96"/>
      <c r="M26" s="97"/>
      <c r="N26" s="101" t="s">
        <v>80</v>
      </c>
      <c r="O26" s="102"/>
      <c r="P26" s="102"/>
      <c r="Q26" s="102"/>
      <c r="R26" s="102"/>
      <c r="S26" s="102"/>
      <c r="T26" s="30"/>
      <c r="U26" s="30"/>
      <c r="V26" s="30"/>
      <c r="W26" s="27"/>
      <c r="X26" s="27"/>
      <c r="Y26" s="27"/>
      <c r="Z26" s="30"/>
      <c r="AA26" s="30"/>
      <c r="AB26" s="30"/>
      <c r="AC26" s="30"/>
      <c r="AD26" s="27"/>
      <c r="AE26" s="27"/>
      <c r="AF26" s="92" t="e">
        <f>VLOOKUP(K7,AF11:AG17,2)</f>
        <v>#N/A</v>
      </c>
      <c r="AG26" s="27"/>
      <c r="AH26" s="27"/>
      <c r="AI26" s="54"/>
      <c r="AJ26" s="54"/>
      <c r="AK26" s="54"/>
    </row>
    <row r="27" spans="1:40" ht="12" customHeight="1" thickBot="1" x14ac:dyDescent="0.45">
      <c r="A27" s="84"/>
      <c r="B27" s="30"/>
      <c r="C27" s="94"/>
      <c r="D27" s="94"/>
      <c r="E27" s="94"/>
      <c r="F27" s="94"/>
      <c r="G27" s="94"/>
      <c r="H27" s="94"/>
      <c r="I27" s="94"/>
      <c r="J27" s="98"/>
      <c r="K27" s="99"/>
      <c r="L27" s="99"/>
      <c r="M27" s="100"/>
      <c r="N27" s="101"/>
      <c r="O27" s="102"/>
      <c r="P27" s="102"/>
      <c r="Q27" s="102"/>
      <c r="R27" s="102"/>
      <c r="S27" s="102"/>
      <c r="T27" s="89"/>
      <c r="U27" s="89"/>
      <c r="V27" s="89"/>
      <c r="W27" s="27"/>
      <c r="X27" s="55"/>
      <c r="Y27" s="27"/>
      <c r="Z27" s="30"/>
      <c r="AA27" s="149"/>
      <c r="AB27" s="149"/>
      <c r="AC27" s="149"/>
      <c r="AD27" s="27"/>
      <c r="AE27" s="27"/>
      <c r="AF27" s="27"/>
      <c r="AG27" s="27"/>
      <c r="AH27" s="27"/>
    </row>
    <row r="28" spans="1:40" ht="3" customHeight="1" x14ac:dyDescent="0.4">
      <c r="A28" s="85"/>
      <c r="B28" s="8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K28" s="56"/>
    </row>
    <row r="29" spans="1:40" ht="12" customHeight="1" x14ac:dyDescent="0.4">
      <c r="A29" s="85"/>
      <c r="B29" s="8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84"/>
      <c r="O29" s="30"/>
      <c r="P29" s="30"/>
      <c r="Q29" s="30"/>
      <c r="R29" s="30"/>
      <c r="S29" s="30"/>
      <c r="T29" s="30"/>
      <c r="U29" s="30"/>
      <c r="V29" s="30"/>
      <c r="W29" s="27"/>
      <c r="X29" s="27"/>
      <c r="Y29" s="27"/>
      <c r="Z29" s="27"/>
      <c r="AA29" s="27"/>
      <c r="AB29" s="30"/>
      <c r="AC29" s="27"/>
      <c r="AD29" s="27"/>
      <c r="AE29" s="27"/>
      <c r="AF29" s="92">
        <f>VLOOKUP($P$7,$AF$9:$AG$10,2)</f>
        <v>4</v>
      </c>
      <c r="AG29" s="27"/>
      <c r="AH29" s="27"/>
      <c r="AK29" s="56"/>
    </row>
    <row r="30" spans="1:40" ht="3" customHeight="1" x14ac:dyDescent="0.4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40" ht="12" customHeight="1" thickBot="1" x14ac:dyDescent="0.4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40" ht="12" customHeight="1" thickBot="1" x14ac:dyDescent="0.4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87" t="s">
        <v>81</v>
      </c>
      <c r="S32" s="88"/>
      <c r="T32" s="88"/>
      <c r="U32" s="88"/>
      <c r="V32" s="103" t="e">
        <f>VLOOKUP(J26,AG6:AI17,3)</f>
        <v>#N/A</v>
      </c>
      <c r="W32" s="104"/>
      <c r="X32" s="104"/>
      <c r="Y32" s="105"/>
      <c r="Z32" s="27" t="s">
        <v>82</v>
      </c>
      <c r="AA32" s="27"/>
      <c r="AB32" s="27"/>
      <c r="AC32" s="27"/>
      <c r="AD32" s="27"/>
      <c r="AE32" s="27"/>
      <c r="AF32" s="92">
        <f>VLOOKUP($P$7,$AF$6:$AG$8,2)</f>
        <v>1</v>
      </c>
      <c r="AG32" s="27"/>
      <c r="AH32" s="27"/>
    </row>
    <row r="33" spans="1:36" ht="3" customHeight="1" x14ac:dyDescent="0.4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6" ht="12" customHeight="1" x14ac:dyDescent="0.4">
      <c r="A34" s="30"/>
      <c r="B34" s="30"/>
      <c r="C34" s="30"/>
      <c r="D34" s="30"/>
      <c r="E34" s="30"/>
      <c r="F34" s="74"/>
      <c r="G34" s="168"/>
      <c r="H34" s="169"/>
      <c r="I34" s="169"/>
      <c r="J34" s="169"/>
      <c r="K34" s="30"/>
      <c r="L34" s="27"/>
      <c r="M34" s="27"/>
      <c r="N34" s="27"/>
      <c r="O34" s="27"/>
      <c r="P34" s="27"/>
      <c r="Q34" s="27"/>
      <c r="R34" s="27"/>
      <c r="S34" s="27"/>
      <c r="T34" s="58"/>
      <c r="U34" s="170"/>
      <c r="V34" s="170"/>
      <c r="W34" s="170"/>
      <c r="X34" s="27"/>
      <c r="Y34" s="27"/>
      <c r="Z34" s="27"/>
      <c r="AA34" s="30"/>
      <c r="AB34" s="27"/>
      <c r="AC34" s="27"/>
      <c r="AD34" s="27"/>
      <c r="AE34" s="27"/>
      <c r="AF34" s="27"/>
      <c r="AG34" s="27"/>
      <c r="AH34" s="27"/>
    </row>
    <row r="35" spans="1:36" ht="3" customHeight="1" x14ac:dyDescent="0.4">
      <c r="A35" s="30"/>
      <c r="B35" s="30"/>
      <c r="C35" s="30"/>
      <c r="D35" s="30"/>
      <c r="E35" s="30"/>
      <c r="F35" s="30"/>
      <c r="G35" s="75"/>
      <c r="H35" s="46"/>
      <c r="I35" s="46"/>
      <c r="J35" s="46"/>
      <c r="K35" s="30"/>
      <c r="L35" s="27"/>
      <c r="M35" s="27"/>
      <c r="N35" s="27"/>
      <c r="O35" s="27"/>
      <c r="P35" s="27"/>
      <c r="Q35" s="27"/>
      <c r="R35" s="59"/>
      <c r="S35" s="59"/>
      <c r="T35" s="59"/>
      <c r="U35" s="59"/>
      <c r="V35" s="27"/>
      <c r="W35" s="27"/>
      <c r="X35" s="27"/>
      <c r="Y35" s="36"/>
      <c r="Z35" s="36"/>
      <c r="AA35" s="36"/>
      <c r="AB35" s="36"/>
      <c r="AC35" s="27"/>
      <c r="AD35" s="27"/>
      <c r="AE35" s="27"/>
      <c r="AF35" s="27"/>
      <c r="AG35" s="30"/>
      <c r="AH35" s="30"/>
    </row>
    <row r="36" spans="1:36" ht="6" customHeight="1" x14ac:dyDescent="0.4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91"/>
      <c r="AE36" s="30"/>
      <c r="AF36" s="30"/>
      <c r="AG36" s="30"/>
      <c r="AH36" s="30"/>
      <c r="AI36" s="56"/>
    </row>
    <row r="37" spans="1:36" ht="6" customHeight="1" thickBot="1" x14ac:dyDescent="0.4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91"/>
      <c r="AE37" s="27"/>
      <c r="AF37" s="27"/>
      <c r="AG37" s="30"/>
      <c r="AH37" s="30"/>
    </row>
    <row r="38" spans="1:36" ht="12" customHeight="1" thickBot="1" x14ac:dyDescent="0.45">
      <c r="A38" s="30"/>
      <c r="B38" s="30" t="s">
        <v>68</v>
      </c>
      <c r="C38" s="30"/>
      <c r="D38" s="30"/>
      <c r="E38" s="30"/>
      <c r="F38" s="30"/>
      <c r="G38" s="30"/>
      <c r="H38" s="30"/>
      <c r="I38" s="30"/>
      <c r="J38" s="30"/>
      <c r="K38" s="30" t="s">
        <v>66</v>
      </c>
      <c r="L38" s="26">
        <v>4</v>
      </c>
      <c r="M38" s="30" t="s">
        <v>69</v>
      </c>
      <c r="N38" s="30"/>
      <c r="O38" s="171" t="s">
        <v>84</v>
      </c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27"/>
      <c r="AD38" s="27"/>
      <c r="AE38" s="27"/>
      <c r="AF38" s="27"/>
      <c r="AG38" s="30"/>
      <c r="AH38" s="30"/>
    </row>
    <row r="39" spans="1:36" ht="12" customHeight="1" x14ac:dyDescent="0.4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27"/>
      <c r="AD39" s="27"/>
      <c r="AE39" s="27"/>
      <c r="AF39" s="27"/>
      <c r="AG39" s="93"/>
      <c r="AH39" s="93"/>
    </row>
    <row r="40" spans="1:36" ht="12" customHeight="1" thickBot="1" x14ac:dyDescent="0.4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 t="s">
        <v>56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30"/>
      <c r="AH40" s="30"/>
    </row>
    <row r="41" spans="1:36" ht="12" customHeight="1" thickBot="1" x14ac:dyDescent="0.45">
      <c r="A41" s="27"/>
      <c r="B41" s="27"/>
      <c r="C41" s="163" t="e">
        <f>V32</f>
        <v>#N/A</v>
      </c>
      <c r="D41" s="164"/>
      <c r="E41" s="164"/>
      <c r="F41" s="165"/>
      <c r="G41" s="27" t="s">
        <v>43</v>
      </c>
      <c r="H41" s="60">
        <f>VLOOKUP(L38,AH44:AI55,2)</f>
        <v>12</v>
      </c>
      <c r="I41" s="27" t="s">
        <v>57</v>
      </c>
      <c r="J41" s="27"/>
      <c r="K41" s="27"/>
      <c r="L41" s="27"/>
      <c r="M41" s="27"/>
      <c r="N41" s="103" t="e">
        <f>ROUNDDOWN(C41/12*H41,-2)</f>
        <v>#N/A</v>
      </c>
      <c r="O41" s="166"/>
      <c r="P41" s="166"/>
      <c r="Q41" s="167"/>
      <c r="R41" s="27" t="s">
        <v>55</v>
      </c>
      <c r="S41" s="27"/>
      <c r="T41" s="27"/>
      <c r="U41" s="27"/>
      <c r="V41" s="27"/>
      <c r="W41" s="27"/>
      <c r="X41" s="61" t="s">
        <v>58</v>
      </c>
      <c r="Y41" s="103" t="e">
        <f>VLOOKUP(J26,AG6:AH17,2)</f>
        <v>#N/A</v>
      </c>
      <c r="Z41" s="166"/>
      <c r="AA41" s="166"/>
      <c r="AB41" s="167"/>
      <c r="AC41" s="27" t="s">
        <v>55</v>
      </c>
      <c r="AD41" s="27"/>
      <c r="AE41" s="27"/>
      <c r="AF41" s="27"/>
      <c r="AG41" s="30"/>
      <c r="AH41" s="30"/>
    </row>
    <row r="42" spans="1:36" ht="6" customHeight="1" x14ac:dyDescent="0.4">
      <c r="A42" s="29"/>
      <c r="B42" s="29"/>
      <c r="C42" s="62"/>
      <c r="D42" s="63"/>
      <c r="E42" s="63"/>
      <c r="F42" s="63"/>
      <c r="G42" s="29"/>
      <c r="H42" s="63" t="s">
        <v>59</v>
      </c>
      <c r="I42" s="29"/>
      <c r="J42" s="29"/>
      <c r="K42" s="29"/>
      <c r="L42" s="29"/>
      <c r="M42" s="29"/>
      <c r="N42" s="62"/>
      <c r="O42" s="63"/>
      <c r="P42" s="63"/>
      <c r="Q42" s="63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91"/>
      <c r="AE42" s="30"/>
      <c r="AF42" s="30"/>
      <c r="AG42" s="30"/>
      <c r="AH42" s="30"/>
    </row>
    <row r="43" spans="1:36" ht="6" customHeight="1" x14ac:dyDescent="0.4">
      <c r="AD43" s="56"/>
      <c r="AG43" s="30"/>
      <c r="AH43" s="30"/>
    </row>
    <row r="44" spans="1:36" ht="12" customHeight="1" x14ac:dyDescent="0.4">
      <c r="AG44" s="30"/>
      <c r="AH44" s="64">
        <v>1</v>
      </c>
      <c r="AI44" s="33">
        <v>3</v>
      </c>
      <c r="AJ44" s="65"/>
    </row>
    <row r="45" spans="1:36" ht="12" customHeight="1" x14ac:dyDescent="0.4">
      <c r="AG45" s="30"/>
      <c r="AH45" s="64">
        <v>2</v>
      </c>
      <c r="AI45" s="33">
        <v>2</v>
      </c>
      <c r="AJ45" s="65"/>
    </row>
    <row r="46" spans="1:36" ht="12" customHeight="1" x14ac:dyDescent="0.4">
      <c r="AG46" s="27"/>
      <c r="AH46" s="64">
        <v>3</v>
      </c>
      <c r="AI46" s="33">
        <v>1</v>
      </c>
      <c r="AJ46" s="65"/>
    </row>
    <row r="47" spans="1:36" ht="12" customHeight="1" x14ac:dyDescent="0.4">
      <c r="AG47" s="27"/>
      <c r="AH47" s="64">
        <v>4</v>
      </c>
      <c r="AI47" s="33">
        <v>12</v>
      </c>
      <c r="AJ47" s="65"/>
    </row>
    <row r="48" spans="1:36" ht="12" customHeight="1" x14ac:dyDescent="0.4">
      <c r="AG48" s="27"/>
      <c r="AH48" s="64">
        <v>5</v>
      </c>
      <c r="AI48" s="33">
        <v>11</v>
      </c>
      <c r="AJ48" s="65"/>
    </row>
    <row r="49" spans="34:36" ht="12" customHeight="1" x14ac:dyDescent="0.4">
      <c r="AH49" s="64">
        <v>6</v>
      </c>
      <c r="AI49" s="33">
        <v>10</v>
      </c>
      <c r="AJ49" s="65"/>
    </row>
    <row r="50" spans="34:36" x14ac:dyDescent="0.4">
      <c r="AH50" s="64">
        <v>7</v>
      </c>
      <c r="AI50" s="33">
        <v>9</v>
      </c>
      <c r="AJ50" s="66"/>
    </row>
    <row r="51" spans="34:36" x14ac:dyDescent="0.4">
      <c r="AH51" s="64">
        <v>8</v>
      </c>
      <c r="AI51" s="33">
        <v>8</v>
      </c>
    </row>
    <row r="52" spans="34:36" x14ac:dyDescent="0.4">
      <c r="AH52" s="33">
        <v>9</v>
      </c>
      <c r="AI52" s="33">
        <v>7</v>
      </c>
    </row>
    <row r="53" spans="34:36" x14ac:dyDescent="0.4">
      <c r="AH53" s="33">
        <v>10</v>
      </c>
      <c r="AI53" s="33">
        <v>6</v>
      </c>
    </row>
    <row r="54" spans="34:36" x14ac:dyDescent="0.4">
      <c r="AH54" s="33">
        <v>11</v>
      </c>
      <c r="AI54" s="33">
        <v>5</v>
      </c>
    </row>
    <row r="55" spans="34:36" x14ac:dyDescent="0.4">
      <c r="AH55" s="33">
        <v>12</v>
      </c>
      <c r="AI55" s="33">
        <v>4</v>
      </c>
    </row>
  </sheetData>
  <sheetProtection algorithmName="SHA-512" hashValue="fvSAls8Oacqh+o5gYro2LD1S0NfISR9tyaqIXBhb3euRwL6cgRcbLexmntgTLOpIKgk78ugz4jllaJ+/6u/Dsw==" saltValue="t8kAybBbV+T5mEcybyi0QA==" spinCount="100000" sheet="1" objects="1" scenarios="1"/>
  <mergeCells count="56">
    <mergeCell ref="AA27:AC27"/>
    <mergeCell ref="AL9:AM9"/>
    <mergeCell ref="W10:AC11"/>
    <mergeCell ref="S23:V23"/>
    <mergeCell ref="Z16:AC16"/>
    <mergeCell ref="AN9:AQ9"/>
    <mergeCell ref="AL10:AM10"/>
    <mergeCell ref="AN10:AQ10"/>
    <mergeCell ref="AL11:AM11"/>
    <mergeCell ref="AN11:AQ11"/>
    <mergeCell ref="C41:F41"/>
    <mergeCell ref="N41:Q41"/>
    <mergeCell ref="Y41:AB41"/>
    <mergeCell ref="G34:J34"/>
    <mergeCell ref="U34:W34"/>
    <mergeCell ref="O38:AB39"/>
    <mergeCell ref="K14:N14"/>
    <mergeCell ref="W1:AB1"/>
    <mergeCell ref="Z13:AC13"/>
    <mergeCell ref="A20:C20"/>
    <mergeCell ref="A23:B23"/>
    <mergeCell ref="C23:F23"/>
    <mergeCell ref="I23:L23"/>
    <mergeCell ref="O23:P23"/>
    <mergeCell ref="K5:O6"/>
    <mergeCell ref="AA23:AC23"/>
    <mergeCell ref="K12:N12"/>
    <mergeCell ref="A7:D8"/>
    <mergeCell ref="E7:E8"/>
    <mergeCell ref="F7:I8"/>
    <mergeCell ref="J7:J8"/>
    <mergeCell ref="K7:O8"/>
    <mergeCell ref="A9:D9"/>
    <mergeCell ref="A11:D11"/>
    <mergeCell ref="F11:I11"/>
    <mergeCell ref="K11:N11"/>
    <mergeCell ref="A12:D12"/>
    <mergeCell ref="F12:I12"/>
    <mergeCell ref="F9:I9"/>
    <mergeCell ref="K9:N9"/>
    <mergeCell ref="C26:I27"/>
    <mergeCell ref="J26:M27"/>
    <mergeCell ref="N26:S27"/>
    <mergeCell ref="V32:Y32"/>
    <mergeCell ref="P5:T6"/>
    <mergeCell ref="P7:T8"/>
    <mergeCell ref="P16:R16"/>
    <mergeCell ref="P18:R18"/>
    <mergeCell ref="A5:E6"/>
    <mergeCell ref="F5:I6"/>
    <mergeCell ref="J5:J6"/>
    <mergeCell ref="F13:J13"/>
    <mergeCell ref="K13:N13"/>
    <mergeCell ref="A10:D10"/>
    <mergeCell ref="F10:I10"/>
    <mergeCell ref="K10:N10"/>
  </mergeCells>
  <phoneticPr fontId="2"/>
  <dataValidations count="3">
    <dataValidation allowBlank="1" showDropDown="1" showInputMessage="1" showErrorMessage="1" sqref="A12:D12" xr:uid="{00000000-0002-0000-0000-000000000000}"/>
    <dataValidation type="list" allowBlank="1" showInputMessage="1" showErrorMessage="1" sqref="L38" xr:uid="{00000000-0002-0000-0000-000001000000}">
      <formula1>$AH$44:$AH$55</formula1>
    </dataValidation>
    <dataValidation type="list" allowBlank="1" showInputMessage="1" showErrorMessage="1" sqref="P16:R16 P18:R18" xr:uid="{00000000-0002-0000-0000-000002000000}">
      <formula1>$AG$20:$AH$20</formula1>
    </dataValidation>
  </dataValidations>
  <pageMargins left="0.7" right="0.7" top="0.75" bottom="0.75" header="0.3" footer="0.3"/>
  <pageSetup paperSize="9" scale="88" orientation="portrait" r:id="rId1"/>
  <colBreaks count="1" manualBreakCount="1">
    <brk id="3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S43"/>
  <sheetViews>
    <sheetView showGridLines="0" view="pageBreakPreview" zoomScale="90" zoomScaleNormal="100" zoomScaleSheetLayoutView="90" workbookViewId="0">
      <selection activeCell="B27" sqref="B27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28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60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44927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61</v>
      </c>
      <c r="C5" s="1" t="s">
        <v>88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85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62</v>
      </c>
      <c r="E9" s="11">
        <f>VLOOKUP(B10,F12:I23,2,TRUE)*VLOOKUP(B10,F12:I23,3,TRUE)-VLOOKUP(B10,F12:I23,4,TRUE)</f>
        <v>0</v>
      </c>
      <c r="G9" s="6"/>
      <c r="R9" s="1" t="s">
        <v>64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</row>
    <row r="14" spans="2:19" x14ac:dyDescent="0.15">
      <c r="B14" s="7" t="s">
        <v>63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/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E9-(E6+F6)</f>
        <v>0</v>
      </c>
      <c r="C22" s="1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64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67</v>
      </c>
      <c r="R30" s="1" t="s">
        <v>65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  <c r="E35" s="1">
        <f>IF(B6&gt;0,1,0)</f>
        <v>0</v>
      </c>
    </row>
    <row r="38" spans="2:5" x14ac:dyDescent="0.15">
      <c r="D38" s="1" t="s">
        <v>40</v>
      </c>
    </row>
    <row r="39" spans="2:5" x14ac:dyDescent="0.15">
      <c r="D39" s="11">
        <f>IF(B22+B30+B34&lt;0,0,B22+B30+B34)</f>
        <v>0</v>
      </c>
    </row>
    <row r="40" spans="2:5" x14ac:dyDescent="0.15">
      <c r="D40" s="7"/>
    </row>
    <row r="42" spans="2:5" x14ac:dyDescent="0.15">
      <c r="D42" s="1" t="s">
        <v>71</v>
      </c>
    </row>
    <row r="43" spans="2:5" x14ac:dyDescent="0.15">
      <c r="D43" s="11">
        <f>IF(B22+B34&lt;0,0,B22+B34)+B26</f>
        <v>0</v>
      </c>
    </row>
  </sheetData>
  <sheetProtection algorithmName="SHA-512" hashValue="D48MOjTTzJVlraRqLaSXtPCS24Vn9UhkkeHouNeDOooV4PeqdP2Wiyo7QXRDXh1D0+ykU96/YDkHeOCN9i/XVQ==" saltValue="sZQAxUHg6p3Ewp9ZS+ON8A==" spinCount="100000" sheet="1" objects="1" scenarios="1"/>
  <phoneticPr fontId="2"/>
  <dataValidations count="2">
    <dataValidation type="list" allowBlank="1" showInputMessage="1" showErrorMessage="1" sqref="B18" xr:uid="{00000000-0002-0000-0100-000000000000}">
      <formula1>$Q$2:$Q$4</formula1>
    </dataValidation>
    <dataValidation operator="greaterThanOrEqual" allowBlank="1" showInputMessage="1" showErrorMessage="1" sqref="B34" xr:uid="{00000000-0002-0000-0100-000001000000}"/>
  </dataValidations>
  <pageMargins left="0.7" right="0.7" top="0.75" bottom="0.75" header="0.3" footer="0.3"/>
  <pageSetup paperSize="9" scale="84" fitToHeight="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保険料試算シート</vt:lpstr>
      <vt:lpstr>加入者</vt:lpstr>
      <vt:lpstr>加入者!Print_Area</vt:lpstr>
      <vt:lpstr>保険料試算シート!Print_Area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2023-03-22T08:19:35Z</dcterms:modified>
</cp:coreProperties>
</file>