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omiyaoa-flsv\産業観光課\25 商工・労政\新型コロナウイルス感染症対策関係\R3 コロナ経済支援策\協力金②　(第10,11,12期）\要綱・様式関係\第12期様式・手引き\"/>
    </mc:Choice>
  </mc:AlternateContent>
  <bookViews>
    <workbookView xWindow="0" yWindow="0" windowWidth="18825" windowHeight="5460"/>
  </bookViews>
  <sheets>
    <sheet name="第12期　補助シート" sheetId="1" r:id="rId1"/>
  </sheets>
  <definedNames>
    <definedName name="_xlnm.Print_Area" localSheetId="0">'第12期　補助シート'!$A$1:$O$36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E16" i="1" l="1"/>
  <c r="E14" i="1"/>
  <c r="J9" i="1"/>
  <c r="J8" i="1"/>
  <c r="J6" i="1"/>
  <c r="G14" i="1" l="1"/>
  <c r="K9" i="1"/>
  <c r="L9" i="1" s="1"/>
  <c r="I16" i="1"/>
  <c r="I15" i="1"/>
  <c r="G17" i="1" l="1"/>
  <c r="H17" i="1" s="1"/>
  <c r="L17" i="1" s="1"/>
  <c r="H14" i="1"/>
  <c r="G15" i="1"/>
  <c r="H15" i="1" s="1"/>
  <c r="K8" i="1"/>
  <c r="L8" i="1" s="1"/>
  <c r="I14" i="1"/>
  <c r="I17" i="1"/>
  <c r="K7" i="1"/>
  <c r="L7" i="1" s="1"/>
  <c r="G16" i="1"/>
  <c r="H16" i="1" s="1"/>
  <c r="L16" i="1" s="1"/>
  <c r="K6" i="1"/>
  <c r="L6" i="1" s="1"/>
  <c r="K15" i="1" l="1"/>
  <c r="L15" i="1"/>
  <c r="K14" i="1"/>
  <c r="L14" i="1" s="1"/>
  <c r="K17" i="1"/>
  <c r="K16" i="1"/>
</calcChain>
</file>

<file path=xl/sharedStrings.xml><?xml version="1.0" encoding="utf-8"?>
<sst xmlns="http://schemas.openxmlformats.org/spreadsheetml/2006/main" count="43" uniqueCount="24">
  <si>
    <t>※本計算補助シートはあくまで申請の際の参考とするためものであり、計算結果がそのまま支給額になるものではありません。</t>
    <rPh sb="1" eb="2">
      <t>ホン</t>
    </rPh>
    <rPh sb="2" eb="4">
      <t>ケイサン</t>
    </rPh>
    <rPh sb="4" eb="6">
      <t>ホジョ</t>
    </rPh>
    <rPh sb="14" eb="16">
      <t>シンセイ</t>
    </rPh>
    <rPh sb="17" eb="18">
      <t>サイ</t>
    </rPh>
    <rPh sb="19" eb="21">
      <t>サンコウ</t>
    </rPh>
    <rPh sb="32" eb="34">
      <t>ケイサン</t>
    </rPh>
    <rPh sb="34" eb="36">
      <t>ケッカ</t>
    </rPh>
    <rPh sb="41" eb="43">
      <t>シキュウ</t>
    </rPh>
    <rPh sb="43" eb="44">
      <t>ガク</t>
    </rPh>
    <phoneticPr fontId="5"/>
  </si>
  <si>
    <t>令和元年・令和２年の売上高情報</t>
    <rPh sb="0" eb="2">
      <t>レイワ</t>
    </rPh>
    <rPh sb="2" eb="3">
      <t>ガン</t>
    </rPh>
    <rPh sb="3" eb="4">
      <t>ネン</t>
    </rPh>
    <rPh sb="5" eb="7">
      <t>レイワ</t>
    </rPh>
    <rPh sb="8" eb="9">
      <t>ネン</t>
    </rPh>
    <rPh sb="10" eb="12">
      <t>ウリアゲ</t>
    </rPh>
    <rPh sb="12" eb="13">
      <t>タカ</t>
    </rPh>
    <rPh sb="13" eb="15">
      <t>ジョウホウ</t>
    </rPh>
    <phoneticPr fontId="5"/>
  </si>
  <si>
    <t>入力欄</t>
    <rPh sb="0" eb="2">
      <t>ニュウリョク</t>
    </rPh>
    <rPh sb="2" eb="3">
      <t>ラン</t>
    </rPh>
    <phoneticPr fontId="4"/>
  </si>
  <si>
    <t>1日当たりの売上高</t>
    <rPh sb="1" eb="2">
      <t>ニチ</t>
    </rPh>
    <rPh sb="2" eb="3">
      <t>ア</t>
    </rPh>
    <rPh sb="6" eb="8">
      <t>ウリアゲ</t>
    </rPh>
    <rPh sb="8" eb="9">
      <t>ダカ</t>
    </rPh>
    <phoneticPr fontId="4"/>
  </si>
  <si>
    <t>協力金単価</t>
    <rPh sb="0" eb="3">
      <t>キョウリョクキン</t>
    </rPh>
    <rPh sb="3" eb="5">
      <t>タンカ</t>
    </rPh>
    <phoneticPr fontId="4"/>
  </si>
  <si>
    <t>協力金支給額</t>
    <rPh sb="0" eb="3">
      <t>キョウリョクキン</t>
    </rPh>
    <rPh sb="3" eb="6">
      <t>シキュウガク</t>
    </rPh>
    <phoneticPr fontId="4"/>
  </si>
  <si>
    <t>円</t>
    <rPh sb="0" eb="1">
      <t>エン</t>
    </rPh>
    <phoneticPr fontId="4"/>
  </si>
  <si>
    <t>時短要請日方式</t>
    <rPh sb="0" eb="2">
      <t>ジタン</t>
    </rPh>
    <rPh sb="2" eb="4">
      <t>ヨウセイ</t>
    </rPh>
    <rPh sb="4" eb="5">
      <t>ヒ</t>
    </rPh>
    <rPh sb="5" eb="7">
      <t>ホウシキ</t>
    </rPh>
    <phoneticPr fontId="5"/>
  </si>
  <si>
    <t>令和３年の売上高情報</t>
    <rPh sb="0" eb="2">
      <t>レイワ</t>
    </rPh>
    <rPh sb="3" eb="4">
      <t>ネン</t>
    </rPh>
    <rPh sb="5" eb="7">
      <t>ウリアゲ</t>
    </rPh>
    <rPh sb="7" eb="8">
      <t>タカ</t>
    </rPh>
    <rPh sb="8" eb="10">
      <t>ジョウホウ</t>
    </rPh>
    <phoneticPr fontId="5"/>
  </si>
  <si>
    <t>売上高減少額</t>
    <rPh sb="0" eb="2">
      <t>ウリアゲ</t>
    </rPh>
    <rPh sb="2" eb="3">
      <t>ダカ</t>
    </rPh>
    <rPh sb="3" eb="5">
      <t>ゲンショウ</t>
    </rPh>
    <rPh sb="5" eb="6">
      <t>ガク</t>
    </rPh>
    <phoneticPr fontId="4"/>
  </si>
  <si>
    <t>協力金単価①</t>
    <rPh sb="0" eb="3">
      <t>キョウリョクキン</t>
    </rPh>
    <rPh sb="3" eb="5">
      <t>タンカ</t>
    </rPh>
    <phoneticPr fontId="4"/>
  </si>
  <si>
    <t>1日当たりの売上額（A～D）×0.3</t>
    <rPh sb="1" eb="2">
      <t>ニチ</t>
    </rPh>
    <rPh sb="2" eb="3">
      <t>ア</t>
    </rPh>
    <rPh sb="6" eb="8">
      <t>ウリアゲ</t>
    </rPh>
    <rPh sb="8" eb="9">
      <t>ガク</t>
    </rPh>
    <phoneticPr fontId="4"/>
  </si>
  <si>
    <t>協力金単価</t>
    <rPh sb="0" eb="3">
      <t>キョウリョクキン</t>
    </rPh>
    <rPh sb="3" eb="5">
      <t>タンカ</t>
    </rPh>
    <phoneticPr fontId="4"/>
  </si>
  <si>
    <t>令和元年との比較</t>
    <rPh sb="0" eb="2">
      <t>レイワ</t>
    </rPh>
    <rPh sb="2" eb="3">
      <t>ガン</t>
    </rPh>
    <rPh sb="3" eb="4">
      <t>ネン</t>
    </rPh>
    <rPh sb="6" eb="8">
      <t>ヒカク</t>
    </rPh>
    <phoneticPr fontId="4"/>
  </si>
  <si>
    <t>令和２年との比較</t>
    <rPh sb="0" eb="2">
      <t>レイワ</t>
    </rPh>
    <rPh sb="3" eb="4">
      <t>ネン</t>
    </rPh>
    <rPh sb="6" eb="8">
      <t>ヒカク</t>
    </rPh>
    <phoneticPr fontId="4"/>
  </si>
  <si>
    <t>円</t>
    <rPh sb="0" eb="1">
      <t>エン</t>
    </rPh>
    <phoneticPr fontId="4"/>
  </si>
  <si>
    <r>
      <t>店舗ごとの支給額計算補助シート（</t>
    </r>
    <r>
      <rPr>
        <b/>
        <u/>
        <sz val="28"/>
        <color theme="0"/>
        <rFont val="ＭＳ ゴシック"/>
        <family val="3"/>
        <charset val="128"/>
      </rPr>
      <t>第12期</t>
    </r>
    <r>
      <rPr>
        <b/>
        <sz val="28"/>
        <color theme="0"/>
        <rFont val="ＭＳ ゴシック"/>
        <family val="3"/>
        <charset val="128"/>
      </rPr>
      <t>：通常店舗用）</t>
    </r>
    <rPh sb="0" eb="2">
      <t>テンポ</t>
    </rPh>
    <rPh sb="5" eb="7">
      <t>シキュウ</t>
    </rPh>
    <rPh sb="7" eb="8">
      <t>ガク</t>
    </rPh>
    <rPh sb="8" eb="10">
      <t>ケイサン</t>
    </rPh>
    <rPh sb="10" eb="12">
      <t>ホジョ</t>
    </rPh>
    <rPh sb="16" eb="17">
      <t>ダイ</t>
    </rPh>
    <rPh sb="19" eb="20">
      <t>キ</t>
    </rPh>
    <rPh sb="21" eb="23">
      <t>ツウジョウ</t>
    </rPh>
    <rPh sb="23" eb="25">
      <t>テンポ</t>
    </rPh>
    <rPh sb="25" eb="26">
      <t>ヨウ</t>
    </rPh>
    <phoneticPr fontId="5"/>
  </si>
  <si>
    <t>令和元年9月13日から令和元年9月30日までの売上高の合計</t>
    <rPh sb="0" eb="2">
      <t>レイワ</t>
    </rPh>
    <rPh sb="2" eb="3">
      <t>ガン</t>
    </rPh>
    <rPh sb="3" eb="4">
      <t>ネン</t>
    </rPh>
    <rPh sb="5" eb="6">
      <t>ガツ</t>
    </rPh>
    <rPh sb="8" eb="9">
      <t>ヒ</t>
    </rPh>
    <rPh sb="11" eb="13">
      <t>レイワ</t>
    </rPh>
    <rPh sb="13" eb="14">
      <t>ガン</t>
    </rPh>
    <rPh sb="14" eb="15">
      <t>ネン</t>
    </rPh>
    <rPh sb="16" eb="17">
      <t>ガツ</t>
    </rPh>
    <rPh sb="19" eb="20">
      <t>ヒ</t>
    </rPh>
    <rPh sb="23" eb="25">
      <t>ウリアゲ</t>
    </rPh>
    <rPh sb="25" eb="26">
      <t>タカ</t>
    </rPh>
    <rPh sb="27" eb="29">
      <t>ゴウケイ</t>
    </rPh>
    <phoneticPr fontId="5"/>
  </si>
  <si>
    <t>令和2年9月13日から令和2年9月30日までの売上高の合計</t>
    <rPh sb="0" eb="2">
      <t>レイワ</t>
    </rPh>
    <rPh sb="3" eb="4">
      <t>ネン</t>
    </rPh>
    <rPh sb="5" eb="6">
      <t>ガツ</t>
    </rPh>
    <rPh sb="8" eb="9">
      <t>ヒ</t>
    </rPh>
    <rPh sb="11" eb="13">
      <t>レイワ</t>
    </rPh>
    <rPh sb="14" eb="15">
      <t>ネン</t>
    </rPh>
    <rPh sb="16" eb="17">
      <t>ガツ</t>
    </rPh>
    <rPh sb="19" eb="20">
      <t>ヒ</t>
    </rPh>
    <rPh sb="23" eb="25">
      <t>ウリアゲ</t>
    </rPh>
    <rPh sb="25" eb="26">
      <t>_x0000__x0004_</t>
    </rPh>
    <rPh sb="27" eb="29">
      <t>_x0001__x0002__x0006__x0001_</t>
    </rPh>
    <phoneticPr fontId="5"/>
  </si>
  <si>
    <t>令和３年９月１３日から令和３年９月３０日までの売上高の合計</t>
    <rPh sb="0" eb="2">
      <t>レイワ</t>
    </rPh>
    <rPh sb="3" eb="4">
      <t>ネン</t>
    </rPh>
    <rPh sb="5" eb="6">
      <t>ガツ</t>
    </rPh>
    <rPh sb="8" eb="9">
      <t>ヒ</t>
    </rPh>
    <rPh sb="11" eb="13">
      <t>レイワ</t>
    </rPh>
    <rPh sb="14" eb="15">
      <t>ネン</t>
    </rPh>
    <rPh sb="16" eb="17">
      <t>ガツ</t>
    </rPh>
    <rPh sb="19" eb="20">
      <t>ヒ</t>
    </rPh>
    <rPh sb="23" eb="25">
      <t>ウリアゲ</t>
    </rPh>
    <rPh sb="25" eb="26">
      <t>タカ</t>
    </rPh>
    <rPh sb="27" eb="29">
      <t>ゴウケイ</t>
    </rPh>
    <phoneticPr fontId="5"/>
  </si>
  <si>
    <t>令和元年９月の売上高</t>
    <rPh sb="0" eb="2">
      <t>レイワ</t>
    </rPh>
    <rPh sb="2" eb="3">
      <t>ガン</t>
    </rPh>
    <rPh sb="3" eb="4">
      <t>ネン</t>
    </rPh>
    <rPh sb="5" eb="6">
      <t>ガツ</t>
    </rPh>
    <rPh sb="7" eb="9">
      <t>ウリアゲ</t>
    </rPh>
    <rPh sb="9" eb="10">
      <t>タカ</t>
    </rPh>
    <phoneticPr fontId="5"/>
  </si>
  <si>
    <t>令和２年９月の売上高</t>
    <rPh sb="0" eb="2">
      <t>レイワ</t>
    </rPh>
    <rPh sb="3" eb="4">
      <t>ネン</t>
    </rPh>
    <rPh sb="5" eb="6">
      <t>ガツ</t>
    </rPh>
    <rPh sb="7" eb="9">
      <t>ウリアゲ</t>
    </rPh>
    <rPh sb="9" eb="10">
      <t>タカ</t>
    </rPh>
    <phoneticPr fontId="5"/>
  </si>
  <si>
    <t>令和３年９月の売上</t>
    <rPh sb="0" eb="2">
      <t>レイワ</t>
    </rPh>
    <phoneticPr fontId="5"/>
  </si>
  <si>
    <t>９月方式</t>
    <rPh sb="1" eb="2">
      <t>ガツ</t>
    </rPh>
    <rPh sb="2" eb="4">
      <t>ホウシキ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</si>
</sst>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b/>
      <sz val="28"/>
      <color theme="0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9"/>
      <color rgb="FFFF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u/>
      <sz val="28"/>
      <color theme="0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62">
    <xf numFmtId="0" fontId="0" fillId="0" borderId="0" xfId="0">
      <alignment vertical="center"/>
    </xf>
    <xf numFmtId="0" fontId="6" fillId="0" borderId="0" xfId="2" applyFont="1" applyFill="1" applyAlignment="1" applyProtection="1">
      <alignment horizontal="center" vertical="center" wrapText="1"/>
    </xf>
    <xf numFmtId="0" fontId="7" fillId="0" borderId="0" xfId="0" applyFont="1">
      <alignment vertical="center"/>
    </xf>
    <xf numFmtId="0" fontId="8" fillId="0" borderId="0" xfId="0" applyFont="1" applyAlignment="1" applyProtection="1">
      <alignment vertical="center"/>
    </xf>
    <xf numFmtId="0" fontId="7" fillId="0" borderId="0" xfId="0" applyFont="1" applyFill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10" fillId="0" borderId="0" xfId="0" applyFont="1">
      <alignment vertical="center"/>
    </xf>
    <xf numFmtId="0" fontId="9" fillId="0" borderId="0" xfId="0" applyFont="1" applyAlignment="1" applyProtection="1">
      <alignment vertical="top"/>
    </xf>
    <xf numFmtId="0" fontId="9" fillId="0" borderId="2" xfId="0" applyFont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left" vertical="top" wrapText="1"/>
    </xf>
    <xf numFmtId="0" fontId="9" fillId="0" borderId="0" xfId="0" applyFont="1" applyBorder="1" applyAlignment="1" applyProtection="1"/>
    <xf numFmtId="0" fontId="9" fillId="0" borderId="0" xfId="0" applyFont="1" applyFill="1" applyAlignment="1" applyProtection="1">
      <alignment vertical="top"/>
    </xf>
    <xf numFmtId="0" fontId="9" fillId="0" borderId="0" xfId="0" applyFont="1" applyAlignment="1" applyProtection="1">
      <alignment horizontal="right" vertical="top"/>
    </xf>
    <xf numFmtId="0" fontId="9" fillId="0" borderId="0" xfId="0" applyFont="1" applyAlignment="1" applyProtection="1">
      <alignment horizontal="right"/>
    </xf>
    <xf numFmtId="0" fontId="9" fillId="0" borderId="0" xfId="0" applyFont="1" applyFill="1" applyAlignment="1" applyProtection="1">
      <alignment horizontal="right"/>
    </xf>
    <xf numFmtId="0" fontId="7" fillId="0" borderId="0" xfId="0" applyFont="1" applyAlignment="1" applyProtection="1">
      <alignment horizontal="left"/>
    </xf>
    <xf numFmtId="0" fontId="0" fillId="0" borderId="0" xfId="0" applyFill="1">
      <alignment vertical="center"/>
    </xf>
    <xf numFmtId="0" fontId="11" fillId="0" borderId="0" xfId="0" applyFont="1" applyAlignment="1" applyProtection="1">
      <alignment horizontal="left"/>
    </xf>
    <xf numFmtId="0" fontId="9" fillId="0" borderId="0" xfId="0" applyFont="1" applyAlignment="1" applyProtection="1"/>
    <xf numFmtId="0" fontId="7" fillId="0" borderId="0" xfId="0" applyFont="1" applyFill="1" applyAlignment="1" applyProtection="1">
      <alignment horizontal="center"/>
    </xf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 applyProtection="1">
      <alignment horizontal="center" vertical="top"/>
    </xf>
    <xf numFmtId="0" fontId="8" fillId="0" borderId="0" xfId="0" applyFont="1" applyAlignment="1" applyProtection="1">
      <alignment vertical="top"/>
    </xf>
    <xf numFmtId="0" fontId="12" fillId="0" borderId="0" xfId="0" applyFont="1" applyAlignment="1" applyProtection="1">
      <alignment horizontal="center"/>
    </xf>
    <xf numFmtId="0" fontId="12" fillId="0" borderId="0" xfId="0" applyFont="1" applyFill="1" applyAlignment="1" applyProtection="1">
      <alignment horizontal="center"/>
    </xf>
    <xf numFmtId="0" fontId="13" fillId="0" borderId="0" xfId="0" applyFont="1" applyAlignment="1" applyProtection="1"/>
    <xf numFmtId="0" fontId="8" fillId="0" borderId="0" xfId="0" applyFont="1" applyFill="1" applyBorder="1" applyAlignment="1" applyProtection="1">
      <alignment vertical="top"/>
    </xf>
    <xf numFmtId="0" fontId="8" fillId="0" borderId="0" xfId="0" applyFont="1" applyAlignment="1" applyProtection="1">
      <alignment horizontal="right" vertical="top"/>
    </xf>
    <xf numFmtId="176" fontId="13" fillId="0" borderId="0" xfId="0" applyNumberFormat="1" applyFont="1" applyAlignment="1" applyProtection="1">
      <alignment horizontal="right"/>
    </xf>
    <xf numFmtId="0" fontId="9" fillId="0" borderId="0" xfId="0" applyFont="1">
      <alignment vertical="center"/>
    </xf>
    <xf numFmtId="38" fontId="14" fillId="3" borderId="3" xfId="1" applyFont="1" applyFill="1" applyBorder="1" applyAlignment="1" applyProtection="1">
      <alignment horizontal="right" vertical="center"/>
    </xf>
    <xf numFmtId="38" fontId="14" fillId="0" borderId="1" xfId="1" applyFont="1" applyFill="1" applyBorder="1" applyAlignment="1">
      <alignment vertical="center"/>
    </xf>
    <xf numFmtId="0" fontId="15" fillId="0" borderId="0" xfId="0" applyFont="1">
      <alignment vertical="center"/>
    </xf>
    <xf numFmtId="38" fontId="14" fillId="0" borderId="2" xfId="1" applyFont="1" applyFill="1" applyBorder="1" applyAlignment="1" applyProtection="1">
      <alignment horizontal="right" vertical="center"/>
    </xf>
    <xf numFmtId="38" fontId="14" fillId="4" borderId="3" xfId="1" applyFont="1" applyFill="1" applyBorder="1" applyAlignment="1" applyProtection="1">
      <alignment horizontal="right" vertical="center" shrinkToFit="1"/>
    </xf>
    <xf numFmtId="38" fontId="14" fillId="0" borderId="1" xfId="1" applyFont="1" applyFill="1" applyBorder="1" applyAlignment="1" applyProtection="1">
      <alignment vertical="center"/>
    </xf>
    <xf numFmtId="38" fontId="14" fillId="0" borderId="1" xfId="1" applyFont="1" applyFill="1" applyBorder="1" applyAlignment="1" applyProtection="1">
      <alignment vertical="center" wrapText="1"/>
    </xf>
    <xf numFmtId="38" fontId="14" fillId="0" borderId="1" xfId="1" applyFont="1" applyBorder="1">
      <alignment vertical="center"/>
    </xf>
    <xf numFmtId="38" fontId="14" fillId="0" borderId="2" xfId="1" applyFont="1" applyBorder="1">
      <alignment vertical="center"/>
    </xf>
    <xf numFmtId="38" fontId="14" fillId="4" borderId="3" xfId="1" applyFont="1" applyFill="1" applyBorder="1">
      <alignment vertical="center"/>
    </xf>
    <xf numFmtId="0" fontId="8" fillId="0" borderId="2" xfId="0" applyFont="1" applyBorder="1" applyAlignment="1" applyProtection="1">
      <alignment vertical="center" wrapText="1"/>
    </xf>
    <xf numFmtId="38" fontId="14" fillId="0" borderId="0" xfId="1" applyFont="1" applyFill="1" applyBorder="1" applyAlignment="1" applyProtection="1">
      <alignment horizontal="left" vertical="center"/>
    </xf>
    <xf numFmtId="0" fontId="14" fillId="0" borderId="0" xfId="0" applyFont="1">
      <alignment vertical="center"/>
    </xf>
    <xf numFmtId="38" fontId="14" fillId="3" borderId="6" xfId="1" applyFont="1" applyFill="1" applyBorder="1" applyAlignment="1" applyProtection="1">
      <alignment horizontal="right" vertical="center"/>
    </xf>
    <xf numFmtId="0" fontId="7" fillId="3" borderId="3" xfId="0" applyFont="1" applyFill="1" applyBorder="1" applyAlignment="1" applyProtection="1">
      <alignment horizontal="center" vertical="center"/>
    </xf>
    <xf numFmtId="0" fontId="17" fillId="0" borderId="0" xfId="0" applyFont="1">
      <alignment vertical="center"/>
    </xf>
    <xf numFmtId="0" fontId="17" fillId="0" borderId="0" xfId="0" applyFont="1" applyAlignment="1" applyProtection="1">
      <alignment horizontal="left"/>
    </xf>
    <xf numFmtId="0" fontId="9" fillId="5" borderId="1" xfId="0" applyFont="1" applyFill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left" vertical="center" wrapText="1"/>
    </xf>
    <xf numFmtId="38" fontId="14" fillId="3" borderId="3" xfId="0" applyNumberFormat="1" applyFont="1" applyFill="1" applyBorder="1" applyAlignment="1" applyProtection="1">
      <alignment horizontal="right" vertical="center"/>
    </xf>
    <xf numFmtId="38" fontId="9" fillId="0" borderId="5" xfId="0" applyNumberFormat="1" applyFont="1" applyFill="1" applyBorder="1" applyAlignment="1" applyProtection="1">
      <alignment horizontal="left" vertical="center"/>
    </xf>
    <xf numFmtId="38" fontId="14" fillId="0" borderId="1" xfId="1" applyFont="1" applyBorder="1" applyAlignment="1" applyProtection="1">
      <alignment vertical="center"/>
    </xf>
    <xf numFmtId="0" fontId="6" fillId="0" borderId="0" xfId="2" applyFont="1" applyFill="1" applyAlignment="1" applyProtection="1">
      <alignment horizontal="center" vertical="center" wrapText="1"/>
    </xf>
    <xf numFmtId="0" fontId="9" fillId="0" borderId="2" xfId="0" applyFont="1" applyBorder="1" applyAlignment="1" applyProtection="1">
      <alignment horizontal="center" vertical="center"/>
    </xf>
    <xf numFmtId="0" fontId="9" fillId="0" borderId="4" xfId="0" applyFont="1" applyBorder="1" applyAlignment="1" applyProtection="1">
      <alignment horizontal="center" vertical="center"/>
    </xf>
    <xf numFmtId="0" fontId="3" fillId="2" borderId="0" xfId="2" applyFont="1" applyFill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287044</xdr:colOff>
      <xdr:row>18</xdr:row>
      <xdr:rowOff>117739</xdr:rowOff>
    </xdr:from>
    <xdr:to>
      <xdr:col>9</xdr:col>
      <xdr:colOff>225136</xdr:colOff>
      <xdr:row>33</xdr:row>
      <xdr:rowOff>227173</xdr:rowOff>
    </xdr:to>
    <xdr:sp macro="" textlink="">
      <xdr:nvSpPr>
        <xdr:cNvPr id="2" name="テキスト ボックス 1"/>
        <xdr:cNvSpPr txBox="1"/>
      </xdr:nvSpPr>
      <xdr:spPr>
        <a:xfrm>
          <a:off x="287044" y="6928114"/>
          <a:ext cx="10920417" cy="3681309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支給額の算出方法の解説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（通常の店舗）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店舗ごとの支給額は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店舗ごとの協力金単価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１８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で算出します。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協力金単価は店舗ごとの１日当たりの売上高をもとに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または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『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売上高減少額方式</a:t>
          </a:r>
          <a:r>
            <a:rPr kumimoji="1" lang="en-US" altLang="ja-JP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』</a:t>
          </a:r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のいずれかにより算出します</a:t>
          </a:r>
          <a:endParaRPr kumimoji="1" lang="en-US" altLang="ja-JP" sz="14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4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＜１日当たりの売上高の計算方法＞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（ア）９月方式：９月の売上高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÷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３０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イ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時短要請日方式：９月１３日から９月３０日までの売上高の合計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÷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１８</a:t>
          </a:r>
        </a:p>
      </xdr:txBody>
    </xdr:sp>
    <xdr:clientData/>
  </xdr:twoCellAnchor>
  <xdr:twoCellAnchor>
    <xdr:from>
      <xdr:col>2</xdr:col>
      <xdr:colOff>1592684</xdr:colOff>
      <xdr:row>22</xdr:row>
      <xdr:rowOff>231386</xdr:rowOff>
    </xdr:from>
    <xdr:to>
      <xdr:col>4</xdr:col>
      <xdr:colOff>212980</xdr:colOff>
      <xdr:row>22</xdr:row>
      <xdr:rowOff>457283</xdr:rowOff>
    </xdr:to>
    <xdr:sp macro="" textlink="">
      <xdr:nvSpPr>
        <xdr:cNvPr id="3" name="右矢印 2"/>
        <xdr:cNvSpPr/>
      </xdr:nvSpPr>
      <xdr:spPr>
        <a:xfrm>
          <a:off x="6059909" y="7994261"/>
          <a:ext cx="639596" cy="6822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273125</xdr:colOff>
      <xdr:row>26</xdr:row>
      <xdr:rowOff>56948</xdr:rowOff>
    </xdr:from>
    <xdr:to>
      <xdr:col>6</xdr:col>
      <xdr:colOff>769132</xdr:colOff>
      <xdr:row>41</xdr:row>
      <xdr:rowOff>61126</xdr:rowOff>
    </xdr:to>
    <xdr:sp macro="" textlink="">
      <xdr:nvSpPr>
        <xdr:cNvPr id="4" name="テキスト ボックス 3"/>
        <xdr:cNvSpPr txBox="1"/>
      </xdr:nvSpPr>
      <xdr:spPr>
        <a:xfrm>
          <a:off x="273125" y="8772323"/>
          <a:ext cx="10344857" cy="35760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＜店舗ごとの基準額の算出方法＞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（Ａ）売上高方式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令和元年又は令和２年の１日当たりの売上高</a:t>
          </a:r>
          <a:r>
            <a:rPr kumimoji="1" lang="en-US" altLang="ja-JP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×</a:t>
          </a:r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０．３（千円未満切り上げ）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　　　下限：２．５万円、上限：７．５万円</a:t>
          </a:r>
          <a:endParaRPr kumimoji="1" lang="en-US" altLang="ja-JP" sz="12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200"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Ｂ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減少額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方式</a:t>
          </a:r>
          <a:endParaRPr kumimoji="1" lang="en-US" altLang="ja-JP" sz="1200">
            <a:solidFill>
              <a:schemeClr val="dk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(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令和元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年又は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令和２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年の１日当たりの売上高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－令和３年の１日当たりの売上高</a:t>
          </a:r>
          <a:r>
            <a:rPr kumimoji="1" lang="en-US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)×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０．４（千円未満切り上げ）</a:t>
          </a:r>
          <a:endParaRPr lang="ja-JP" altLang="ja-JP" sz="12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下限：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なし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、上限：</a:t>
          </a:r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</a:t>
          </a:r>
          <a:r>
            <a:rPr kumimoji="1" lang="ja-JP" altLang="ja-JP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０万円</a:t>
          </a:r>
          <a:r>
            <a:rPr kumimoji="1" lang="en-US" altLang="ja-JP" sz="1200" baseline="300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</a:t>
          </a:r>
          <a:r>
            <a:rPr kumimoji="1"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２０万円又は令和元年又は令和２年の１日当たりの売上高</a:t>
          </a:r>
          <a:r>
            <a:rPr kumimoji="1" lang="en-US" altLang="ja-JP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×</a:t>
          </a:r>
          <a:r>
            <a:rPr kumimoji="1" lang="ja-JP" altLang="en-US" sz="12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０．３のいずれか少ない方</a:t>
          </a:r>
          <a:endParaRPr kumimoji="1" lang="ja-JP" altLang="en-US" sz="12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13</xdr:col>
      <xdr:colOff>574579</xdr:colOff>
      <xdr:row>7</xdr:row>
      <xdr:rowOff>2843</xdr:rowOff>
    </xdr:from>
    <xdr:to>
      <xdr:col>14</xdr:col>
      <xdr:colOff>362430</xdr:colOff>
      <xdr:row>24</xdr:row>
      <xdr:rowOff>96116</xdr:rowOff>
    </xdr:to>
    <xdr:sp macro="" textlink="">
      <xdr:nvSpPr>
        <xdr:cNvPr id="5" name="テキスト ボックス 4"/>
        <xdr:cNvSpPr txBox="1"/>
      </xdr:nvSpPr>
      <xdr:spPr>
        <a:xfrm>
          <a:off x="16338454" y="3050843"/>
          <a:ext cx="478414" cy="69988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最も支給額が大きくなる</a:t>
          </a:r>
          <a:r>
            <a:rPr kumimoji="1" lang="ja-JP" altLang="en-US" sz="1400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算出方式が推奨です。</a:t>
          </a:r>
          <a:endParaRPr kumimoji="1" lang="ja-JP" altLang="en-US" sz="18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7</xdr:col>
      <xdr:colOff>0</xdr:colOff>
      <xdr:row>17</xdr:row>
      <xdr:rowOff>0</xdr:rowOff>
    </xdr:from>
    <xdr:to>
      <xdr:col>7</xdr:col>
      <xdr:colOff>282436</xdr:colOff>
      <xdr:row>17</xdr:row>
      <xdr:rowOff>0</xdr:rowOff>
    </xdr:to>
    <xdr:sp macro="" textlink="">
      <xdr:nvSpPr>
        <xdr:cNvPr id="6" name="右矢印 5"/>
        <xdr:cNvSpPr/>
      </xdr:nvSpPr>
      <xdr:spPr>
        <a:xfrm>
          <a:off x="10982325" y="6572250"/>
          <a:ext cx="0" cy="0"/>
        </a:xfrm>
        <a:prstGeom prst="rightArrow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908276</xdr:colOff>
      <xdr:row>6</xdr:row>
      <xdr:rowOff>156482</xdr:rowOff>
    </xdr:from>
    <xdr:to>
      <xdr:col>6</xdr:col>
      <xdr:colOff>642937</xdr:colOff>
      <xdr:row>7</xdr:row>
      <xdr:rowOff>319768</xdr:rowOff>
    </xdr:to>
    <xdr:sp macro="" textlink="">
      <xdr:nvSpPr>
        <xdr:cNvPr id="7" name="右矢印 6"/>
        <xdr:cNvSpPr/>
      </xdr:nvSpPr>
      <xdr:spPr>
        <a:xfrm>
          <a:off x="7647214" y="2561545"/>
          <a:ext cx="3092223" cy="568098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217714</xdr:colOff>
      <xdr:row>14</xdr:row>
      <xdr:rowOff>84365</xdr:rowOff>
    </xdr:from>
    <xdr:to>
      <xdr:col>9</xdr:col>
      <xdr:colOff>1541318</xdr:colOff>
      <xdr:row>15</xdr:row>
      <xdr:rowOff>247651</xdr:rowOff>
    </xdr:to>
    <xdr:sp macro="" textlink="">
      <xdr:nvSpPr>
        <xdr:cNvPr id="8" name="右矢印 7"/>
        <xdr:cNvSpPr/>
      </xdr:nvSpPr>
      <xdr:spPr>
        <a:xfrm>
          <a:off x="11353305" y="6942365"/>
          <a:ext cx="1323604" cy="700150"/>
        </a:xfrm>
        <a:prstGeom prst="rightArrow">
          <a:avLst/>
        </a:prstGeom>
      </xdr:spPr>
      <xdr:style>
        <a:lnRef idx="3">
          <a:schemeClr val="lt1"/>
        </a:lnRef>
        <a:fillRef idx="1">
          <a:schemeClr val="accent2"/>
        </a:fillRef>
        <a:effectRef idx="1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542829</xdr:colOff>
      <xdr:row>5</xdr:row>
      <xdr:rowOff>47625</xdr:rowOff>
    </xdr:from>
    <xdr:to>
      <xdr:col>13</xdr:col>
      <xdr:colOff>357187</xdr:colOff>
      <xdr:row>17</xdr:row>
      <xdr:rowOff>47625</xdr:rowOff>
    </xdr:to>
    <xdr:sp macro="" textlink="">
      <xdr:nvSpPr>
        <xdr:cNvPr id="9" name="右中かっこ 8"/>
        <xdr:cNvSpPr/>
      </xdr:nvSpPr>
      <xdr:spPr>
        <a:xfrm>
          <a:off x="15616142" y="2047875"/>
          <a:ext cx="504920" cy="6286500"/>
        </a:xfrm>
        <a:prstGeom prst="rightBrace">
          <a:avLst>
            <a:gd name="adj1" fmla="val 19203"/>
            <a:gd name="adj2" fmla="val 53285"/>
          </a:avLst>
        </a:prstGeom>
        <a:noFill/>
        <a:ln w="57150">
          <a:solidFill>
            <a:srgbClr val="FF000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view="pageBreakPreview" topLeftCell="A7" zoomScale="55" zoomScaleNormal="40" zoomScaleSheetLayoutView="55" workbookViewId="0">
      <selection activeCell="A16" sqref="A16:A17"/>
    </sheetView>
  </sheetViews>
  <sheetFormatPr defaultRowHeight="18.75" x14ac:dyDescent="0.4"/>
  <cols>
    <col min="1" max="1" width="25.25" customWidth="1"/>
    <col min="2" max="2" width="35.625" customWidth="1"/>
    <col min="3" max="3" width="21.875" customWidth="1"/>
    <col min="4" max="4" width="5.625" customWidth="1"/>
    <col min="5" max="5" width="22.125" customWidth="1"/>
    <col min="6" max="6" width="20.875" customWidth="1"/>
    <col min="7" max="7" width="14.875" customWidth="1"/>
    <col min="8" max="8" width="14.875" hidden="1" customWidth="1"/>
    <col min="9" max="9" width="16.75" hidden="1" customWidth="1"/>
    <col min="10" max="10" width="23.125" customWidth="1"/>
    <col min="11" max="12" width="20" customWidth="1"/>
  </cols>
  <sheetData>
    <row r="1" spans="1:15" ht="50.25" customHeight="1" x14ac:dyDescent="0.4">
      <c r="A1" s="61" t="s">
        <v>16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</row>
    <row r="2" spans="1:15" ht="30.75" customHeight="1" x14ac:dyDescent="0.4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15" ht="23.2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5" ht="23.25" customHeight="1" thickBot="1" x14ac:dyDescent="0.45">
      <c r="A4" s="51" t="s">
        <v>1</v>
      </c>
      <c r="B4" s="2"/>
      <c r="I4" s="3"/>
    </row>
    <row r="5" spans="1:15" ht="31.5" customHeight="1" thickBot="1" x14ac:dyDescent="0.45">
      <c r="C5" s="50" t="s">
        <v>2</v>
      </c>
      <c r="D5" s="4"/>
      <c r="F5" s="6"/>
      <c r="G5" s="6"/>
      <c r="H5" s="7"/>
      <c r="I5" s="6"/>
      <c r="J5" s="5" t="s">
        <v>3</v>
      </c>
      <c r="K5" s="8" t="s">
        <v>4</v>
      </c>
      <c r="L5" s="9" t="s">
        <v>5</v>
      </c>
    </row>
    <row r="6" spans="1:15" ht="42" customHeight="1" thickBot="1" x14ac:dyDescent="0.45">
      <c r="A6" s="53" t="s">
        <v>23</v>
      </c>
      <c r="B6" s="10" t="s">
        <v>20</v>
      </c>
      <c r="C6" s="49"/>
      <c r="D6" s="47" t="s">
        <v>6</v>
      </c>
      <c r="F6" s="38"/>
      <c r="G6" s="38"/>
      <c r="H6" s="38"/>
      <c r="I6" s="38"/>
      <c r="J6" s="37">
        <f>ROUNDUP(C6/30,0)</f>
        <v>0</v>
      </c>
      <c r="K6" s="39" t="str">
        <f>IF($C6="","",IF(ROUNDUP(J6*0.3,-3)&lt;25000,25000,IF(ROUNDUP(J6*0.3,-3)&gt;75000,75000,ROUNDUP(J6*0.3,-3))))</f>
        <v/>
      </c>
      <c r="L6" s="40" t="e">
        <f>K6*18</f>
        <v>#VALUE!</v>
      </c>
      <c r="M6" s="48" t="s">
        <v>15</v>
      </c>
    </row>
    <row r="7" spans="1:15" ht="42" customHeight="1" thickBot="1" x14ac:dyDescent="0.45">
      <c r="A7" s="53"/>
      <c r="B7" s="10" t="s">
        <v>21</v>
      </c>
      <c r="C7" s="36"/>
      <c r="D7" s="47" t="s">
        <v>6</v>
      </c>
      <c r="F7" s="38"/>
      <c r="G7" s="38"/>
      <c r="H7" s="38"/>
      <c r="I7" s="38"/>
      <c r="J7" s="37">
        <f>ROUNDUP(C7/30,0)</f>
        <v>0</v>
      </c>
      <c r="K7" s="39" t="str">
        <f>IF($C7="","",IF(ROUNDUP(J7*0.3,-3)&lt;25000,25000,IF(ROUNDUP(J7*0.3,-3)&gt;75000,75000,ROUNDUP(J7*0.3,-3))))</f>
        <v/>
      </c>
      <c r="L7" s="40" t="e">
        <f>K7*18</f>
        <v>#VALUE!</v>
      </c>
      <c r="M7" s="48" t="s">
        <v>15</v>
      </c>
    </row>
    <row r="8" spans="1:15" ht="42" customHeight="1" thickBot="1" x14ac:dyDescent="0.45">
      <c r="A8" s="53" t="s">
        <v>7</v>
      </c>
      <c r="B8" s="46" t="s">
        <v>17</v>
      </c>
      <c r="C8" s="36"/>
      <c r="D8" s="47" t="s">
        <v>6</v>
      </c>
      <c r="F8" s="38"/>
      <c r="G8" s="38"/>
      <c r="H8" s="38"/>
      <c r="I8" s="38"/>
      <c r="J8" s="37">
        <f>ROUNDUP(C8/18,0)</f>
        <v>0</v>
      </c>
      <c r="K8" s="39" t="str">
        <f>IF($C8="","",IF(ROUNDUP(J8*0.3,-3)&lt;25000,25000,IF(ROUNDUP(J8*0.3,-3)&gt;75000,75000,ROUNDUP(J8*0.3,-3))))</f>
        <v/>
      </c>
      <c r="L8" s="40" t="e">
        <f>K8*18</f>
        <v>#VALUE!</v>
      </c>
      <c r="M8" s="48" t="s">
        <v>15</v>
      </c>
    </row>
    <row r="9" spans="1:15" ht="42" customHeight="1" thickBot="1" x14ac:dyDescent="0.45">
      <c r="A9" s="53"/>
      <c r="B9" s="46" t="s">
        <v>18</v>
      </c>
      <c r="C9" s="36"/>
      <c r="D9" s="47" t="s">
        <v>6</v>
      </c>
      <c r="F9" s="38"/>
      <c r="G9" s="38"/>
      <c r="H9" s="38"/>
      <c r="I9" s="38"/>
      <c r="J9" s="37">
        <f>ROUNDUP(C9/18,0)</f>
        <v>0</v>
      </c>
      <c r="K9" s="39" t="str">
        <f>IF($C9="","",IF(ROUNDUP(J9*0.3,-3)&lt;25000,25000,IF(ROUNDUP(J9*0.3,-3)&gt;75000,75000,ROUNDUP(J9*0.3,-3))))</f>
        <v/>
      </c>
      <c r="L9" s="40" t="e">
        <f>K9*18</f>
        <v>#VALUE!</v>
      </c>
      <c r="M9" s="48" t="s">
        <v>15</v>
      </c>
    </row>
    <row r="10" spans="1:15" ht="42" customHeight="1" x14ac:dyDescent="0.2">
      <c r="A10" s="11"/>
      <c r="B10" s="12"/>
      <c r="C10" s="12"/>
      <c r="D10" s="12"/>
      <c r="E10" s="13"/>
      <c r="F10" s="13"/>
      <c r="G10" s="13"/>
      <c r="H10" s="6"/>
      <c r="I10" s="14"/>
      <c r="J10" s="6"/>
      <c r="K10" s="38"/>
      <c r="L10" s="38"/>
      <c r="M10" s="48"/>
    </row>
    <row r="11" spans="1:15" ht="42" customHeight="1" x14ac:dyDescent="0.2">
      <c r="A11" s="15"/>
      <c r="B11" s="7"/>
      <c r="C11" s="16"/>
      <c r="D11" s="17"/>
      <c r="E11" s="7"/>
      <c r="F11" s="7"/>
      <c r="G11" s="7"/>
      <c r="H11" s="7"/>
      <c r="I11" s="7"/>
      <c r="J11" s="6"/>
      <c r="K11" s="6"/>
      <c r="L11" s="6"/>
      <c r="M11" s="35"/>
    </row>
    <row r="12" spans="1:15" ht="42" customHeight="1" thickBot="1" x14ac:dyDescent="0.3">
      <c r="A12" s="52" t="s">
        <v>8</v>
      </c>
      <c r="B12" s="7"/>
      <c r="D12" s="19"/>
      <c r="E12" s="7"/>
      <c r="F12" s="20"/>
      <c r="G12" s="7"/>
      <c r="H12" s="7"/>
      <c r="I12" s="7"/>
      <c r="J12" s="6"/>
      <c r="K12" s="6"/>
      <c r="L12" s="6"/>
    </row>
    <row r="13" spans="1:15" ht="42" customHeight="1" thickBot="1" x14ac:dyDescent="0.25">
      <c r="A13" s="20"/>
      <c r="B13" s="21"/>
      <c r="C13" s="50" t="s">
        <v>2</v>
      </c>
      <c r="D13" s="22"/>
      <c r="E13" s="5" t="s">
        <v>3</v>
      </c>
      <c r="F13" s="59" t="s">
        <v>9</v>
      </c>
      <c r="G13" s="60"/>
      <c r="H13" s="23" t="s">
        <v>10</v>
      </c>
      <c r="I13" s="23" t="s">
        <v>11</v>
      </c>
      <c r="J13" s="6"/>
      <c r="K13" s="24" t="s">
        <v>12</v>
      </c>
      <c r="L13" s="25" t="s">
        <v>5</v>
      </c>
    </row>
    <row r="14" spans="1:15" ht="42" customHeight="1" thickBot="1" x14ac:dyDescent="0.45">
      <c r="A14" s="53" t="s">
        <v>23</v>
      </c>
      <c r="B14" s="54" t="s">
        <v>22</v>
      </c>
      <c r="C14" s="55"/>
      <c r="D14" s="56" t="s">
        <v>6</v>
      </c>
      <c r="E14" s="57">
        <f>ROUNDUP(C14/30,0)</f>
        <v>0</v>
      </c>
      <c r="F14" s="26" t="s">
        <v>13</v>
      </c>
      <c r="G14" s="41">
        <f>J6-E14</f>
        <v>0</v>
      </c>
      <c r="H14" s="42">
        <f>IF(ROUNDUP(G14*0.4,-3)&lt;200000,ROUNDUP(G14*0.4,-3),200000)</f>
        <v>0</v>
      </c>
      <c r="I14" s="43">
        <f>ROUNDUP(J6*0.3,-3)</f>
        <v>0</v>
      </c>
      <c r="J14" s="38"/>
      <c r="K14" s="44">
        <f>IF(H14&lt;I14,H14,I14)</f>
        <v>0</v>
      </c>
      <c r="L14" s="45">
        <f>K14*18</f>
        <v>0</v>
      </c>
      <c r="M14" s="48" t="s">
        <v>15</v>
      </c>
    </row>
    <row r="15" spans="1:15" ht="42" customHeight="1" thickBot="1" x14ac:dyDescent="0.45">
      <c r="A15" s="53"/>
      <c r="B15" s="54"/>
      <c r="C15" s="55"/>
      <c r="D15" s="56"/>
      <c r="E15" s="57"/>
      <c r="F15" s="26" t="s">
        <v>14</v>
      </c>
      <c r="G15" s="41">
        <f>J7-E14</f>
        <v>0</v>
      </c>
      <c r="H15" s="42">
        <f>IF(ROUNDUP(G15*0.4,-3)&lt;200000,ROUNDUP(G15*0.4,-3),200000)</f>
        <v>0</v>
      </c>
      <c r="I15" s="43">
        <f>ROUNDUP(J7*0.3,-3)</f>
        <v>0</v>
      </c>
      <c r="J15" s="38"/>
      <c r="K15" s="44">
        <f>IF(H15&lt;I15,H15,I15)</f>
        <v>0</v>
      </c>
      <c r="L15" s="45">
        <f>H15*18</f>
        <v>0</v>
      </c>
      <c r="M15" s="48" t="s">
        <v>15</v>
      </c>
    </row>
    <row r="16" spans="1:15" ht="42" customHeight="1" thickBot="1" x14ac:dyDescent="0.45">
      <c r="A16" s="53" t="s">
        <v>7</v>
      </c>
      <c r="B16" s="54" t="s">
        <v>19</v>
      </c>
      <c r="C16" s="55"/>
      <c r="D16" s="56" t="s">
        <v>6</v>
      </c>
      <c r="E16" s="57">
        <f>ROUNDUP(C16/18,0)</f>
        <v>0</v>
      </c>
      <c r="F16" s="26" t="s">
        <v>13</v>
      </c>
      <c r="G16" s="41">
        <f>J8-E16</f>
        <v>0</v>
      </c>
      <c r="H16" s="42">
        <f>IF(ROUNDUP(G16*0.4,-3)&lt;200000,ROUNDUP(G16*0.4,-3),200000)</f>
        <v>0</v>
      </c>
      <c r="I16" s="43">
        <f>ROUNDUP(J8*0.3,-3)</f>
        <v>0</v>
      </c>
      <c r="J16" s="38"/>
      <c r="K16" s="44">
        <f>IF(H16&lt;I16,H16,I16)</f>
        <v>0</v>
      </c>
      <c r="L16" s="45">
        <f>H16*18</f>
        <v>0</v>
      </c>
      <c r="M16" s="48" t="s">
        <v>15</v>
      </c>
    </row>
    <row r="17" spans="1:13" ht="42" customHeight="1" thickBot="1" x14ac:dyDescent="0.45">
      <c r="A17" s="53"/>
      <c r="B17" s="54"/>
      <c r="C17" s="55"/>
      <c r="D17" s="56"/>
      <c r="E17" s="57"/>
      <c r="F17" s="26" t="s">
        <v>14</v>
      </c>
      <c r="G17" s="41">
        <f>J9-E16</f>
        <v>0</v>
      </c>
      <c r="H17" s="42">
        <f>IF(ROUNDUP(G17*0.4,-3)&lt;200000,ROUNDUP(G17*0.4,-3),200000)</f>
        <v>0</v>
      </c>
      <c r="I17" s="43">
        <f>ROUNDUP(J9*0.3,-3)</f>
        <v>0</v>
      </c>
      <c r="J17" s="38"/>
      <c r="K17" s="44">
        <f>IF(H17&lt;I17,H17,I17)</f>
        <v>0</v>
      </c>
      <c r="L17" s="45">
        <f>H17*18</f>
        <v>0</v>
      </c>
      <c r="M17" s="48" t="s">
        <v>15</v>
      </c>
    </row>
    <row r="18" spans="1:13" x14ac:dyDescent="0.2">
      <c r="A18" s="27"/>
      <c r="B18" s="28"/>
      <c r="C18" s="29"/>
      <c r="D18" s="30"/>
      <c r="E18" s="31"/>
      <c r="F18" s="31"/>
      <c r="G18" s="31"/>
      <c r="H18" s="31"/>
      <c r="I18" s="32"/>
      <c r="M18" s="35"/>
    </row>
    <row r="19" spans="1:13" x14ac:dyDescent="0.2">
      <c r="A19" s="33"/>
      <c r="B19" s="28"/>
      <c r="C19" s="34"/>
      <c r="D19" s="34"/>
      <c r="E19" s="31"/>
      <c r="F19" s="31"/>
      <c r="G19" s="31"/>
      <c r="H19" s="31"/>
      <c r="I19" s="28"/>
      <c r="M19" s="35"/>
    </row>
    <row r="20" spans="1:13" x14ac:dyDescent="0.2">
      <c r="A20" s="33"/>
      <c r="B20" s="28"/>
      <c r="C20" s="34"/>
      <c r="D20" s="34"/>
      <c r="E20" s="31"/>
      <c r="F20" s="31"/>
      <c r="G20" s="31"/>
      <c r="H20" s="31"/>
      <c r="I20" s="28"/>
    </row>
    <row r="21" spans="1:13" x14ac:dyDescent="0.2">
      <c r="A21" s="18"/>
      <c r="B21" s="28"/>
      <c r="C21" s="28"/>
      <c r="D21" s="28"/>
      <c r="E21" s="28"/>
      <c r="F21" s="28"/>
      <c r="G21" s="28"/>
      <c r="H21" s="28"/>
      <c r="I21" s="28"/>
    </row>
    <row r="22" spans="1:13" x14ac:dyDescent="0.2">
      <c r="A22" s="18"/>
      <c r="B22" s="28"/>
      <c r="C22" s="28"/>
      <c r="D22" s="28"/>
      <c r="E22" s="28"/>
      <c r="F22" s="28"/>
      <c r="G22" s="28"/>
      <c r="H22" s="28"/>
      <c r="I22" s="28"/>
    </row>
    <row r="23" spans="1:13" x14ac:dyDescent="0.2">
      <c r="A23" s="18"/>
      <c r="B23" s="28"/>
      <c r="C23" s="28"/>
      <c r="D23" s="28"/>
      <c r="E23" s="28"/>
      <c r="F23" s="28"/>
      <c r="G23" s="28"/>
      <c r="H23" s="28"/>
      <c r="I23" s="28"/>
    </row>
    <row r="24" spans="1:13" x14ac:dyDescent="0.2">
      <c r="A24" s="18"/>
      <c r="B24" s="28"/>
      <c r="C24" s="28"/>
      <c r="D24" s="28"/>
      <c r="E24" s="28"/>
      <c r="F24" s="28"/>
      <c r="G24" s="28"/>
      <c r="H24" s="28"/>
      <c r="I24" s="28"/>
    </row>
    <row r="25" spans="1:13" x14ac:dyDescent="0.2">
      <c r="A25" s="18"/>
      <c r="B25" s="28"/>
      <c r="C25" s="28"/>
      <c r="D25" s="28"/>
      <c r="E25" s="28"/>
      <c r="F25" s="28"/>
      <c r="G25" s="28"/>
      <c r="H25" s="28"/>
      <c r="I25" s="28"/>
    </row>
    <row r="26" spans="1:13" x14ac:dyDescent="0.2">
      <c r="A26" s="18"/>
      <c r="B26" s="28"/>
      <c r="C26" s="28"/>
      <c r="D26" s="28"/>
      <c r="E26" s="28"/>
      <c r="F26" s="28"/>
      <c r="G26" s="28"/>
      <c r="H26" s="28"/>
      <c r="I26" s="28"/>
    </row>
    <row r="27" spans="1:13" x14ac:dyDescent="0.2">
      <c r="A27" s="18"/>
      <c r="B27" s="28"/>
      <c r="C27" s="28"/>
      <c r="D27" s="28"/>
      <c r="E27" s="28"/>
      <c r="F27" s="28"/>
      <c r="G27" s="28"/>
      <c r="H27" s="28"/>
      <c r="I27" s="28"/>
    </row>
  </sheetData>
  <protectedRanges>
    <protectedRange sqref="C14:D17" name="範囲2"/>
    <protectedRange sqref="C6:D10" name="範囲1"/>
  </protectedRanges>
  <mergeCells count="15">
    <mergeCell ref="A16:A17"/>
    <mergeCell ref="B16:B17"/>
    <mergeCell ref="C16:C17"/>
    <mergeCell ref="D16:D17"/>
    <mergeCell ref="E16:E17"/>
    <mergeCell ref="A2:N2"/>
    <mergeCell ref="A6:A7"/>
    <mergeCell ref="A8:A9"/>
    <mergeCell ref="F13:G13"/>
    <mergeCell ref="A1:O1"/>
    <mergeCell ref="A14:A15"/>
    <mergeCell ref="B14:B15"/>
    <mergeCell ref="C14:C15"/>
    <mergeCell ref="D14:D15"/>
    <mergeCell ref="E14:E15"/>
  </mergeCells>
  <phoneticPr fontId="4"/>
  <pageMargins left="0.7" right="0.7" top="0.75" bottom="0.75" header="0.3" footer="0.3"/>
  <pageSetup paperSize="9" scale="34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第12期　補助シート</vt:lpstr>
      <vt:lpstr>'第12期　補助シート'!Print_Area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黑田　絵梨</cp:lastModifiedBy>
  <dcterms:created xsi:type="dcterms:W3CDTF">2021-09-07T01:24:28Z</dcterms:created>
  <dcterms:modified xsi:type="dcterms:W3CDTF">2021-10-07T06:41:08Z</dcterms:modified>
</cp:coreProperties>
</file>