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7実施・公営企業決算統計関係\17_経営比較分析表\04_市町村回答\14_富谷市★★\"/>
    </mc:Choice>
  </mc:AlternateContent>
  <xr:revisionPtr revIDLastSave="0" documentId="13_ncr:1_{BEEA0CA2-BF3E-4072-90F4-85BD2BD6F429}" xr6:coauthVersionLast="47" xr6:coauthVersionMax="47" xr10:uidLastSave="{00000000-0000-0000-0000-000000000000}"/>
  <workbookProtection workbookAlgorithmName="SHA-512" workbookHashValue="D0Vyxvu9C6+IhTLarbGQGX7KZbP6HOJ0v1LBK8S6fXqoKRnrympRanu4nQeEjhKlnyhXw7+EGOG7SxHjLbqXaA==" workbookSaltValue="xw3MeZ7MPMVncqmkSlB0RA==" workbookSpinCount="100000" lockStructure="1"/>
  <bookViews>
    <workbookView xWindow="20370" yWindow="-478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I10" i="4" s="1"/>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BB10" i="4"/>
  <c r="AT10" i="4"/>
  <c r="AL10" i="4"/>
  <c r="B10" i="4"/>
  <c r="AD8" i="4"/>
  <c r="W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<sst xmlns="http://schemas.openxmlformats.org/spreadsheetml/2006/main" count="228" uniqueCount="114">
  <si>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</si>
  <si>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</si>
  <si>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</si>
  <si>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</si>
  <si>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</si>
  <si>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</si>
  <si>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</si>
  <si>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</si>
  <si>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</si>
  <si>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</si>
  <si>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</si>
  <si>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</si>
  <si>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</si>
  <si>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</si>
  <si>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</si>
  <si>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</si>
  <si>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</si>
  <si>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</si>
  <si>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</si>
  <si>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</si>
  <si>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</si>
  <si>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</si>
  <si>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</si>
  <si>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</si>
  <si>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</si>
  <si>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</si>
  <si>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</si>
  <si>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</si>
  <si>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</si>
  <si>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</si>
  <si>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</si>
  <si>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</si>
  <si>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</si>
  <si>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</si>
  <si>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</si>
  <si>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</si>
  <si>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</si>
  <si>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</si>
  <si>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</si>
  <si>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</si>
  <si>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</si>
  <si>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</si>
  <si>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</si>
  <si>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</si>
  <si>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</si>
  <si>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</si>
  <si>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</si>
  <si>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</si>
  <si>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</si>
  <si>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</si>
  <si>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</si>
  <si>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</si>
  <si>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</si>
  <si>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</si>
  <si>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</si>
  <si>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</si>
  <si>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</si>
  <si>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</si>
  <si>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</si>
  <si>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</si>
  <si>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</si>
  <si>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</si>
  <si>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</si>
  <si>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</si>
  <si>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</si>
  <si>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</si>
  <si>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</si>
  <si>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</si>
  <si>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</si>
  <si>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</si>
  <si>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</si>
  <si>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</si>
  <si>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</si>
  <si>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</si>
  <si>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</si>
  <si>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</si>
  <si>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</si>
  <si>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</si>
  <si>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</si>
  <si>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</si>
  <si>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</si>
  <si>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</si>
  <si>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</si>
  <si>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</si>
  <si>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</si>
  <si>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</si>
  <si>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</si>
  <si>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</si>
  <si>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</si>
  <si>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</si>
  <si>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</si>
  <si>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</si>
  <si>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</si>
  <si>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富谷市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</si>
  <si>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</si>
  <si>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</si>
  <si>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</si>
  <si>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</si>
  <si>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</si>
  <si>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</si>
  <si>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</si>
  <si>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</si>
  <si>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</si>
  <si>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</si>
  <si>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</si>
  <si>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</si>
  <si>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</si>
  <si>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</si>
  <si>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</si>
  <si>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</si>
  <si>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</si>
  <si>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②管路経年化率は、計上されている大部分が過去の宅地造成により布設された配水管で法定耐用年数を超えたものである。
　令和３年度から配水管の更新工事を実施しているが、今後、宅地造成より布設された管路が法定耐用年数を超えるものが増えていくことから②管路経年化率は増加傾向となると見込んでいる。
　令和７年度以降においても引き続き計画的に管路の更新に取り組んでいく予定としている。</t>
    <phoneticPr fontId="4"/>
  </si>
  <si>
    <t>　今後は、企業債を利用しながら老朽化に伴う施設の更新を考えているとともに、資材や燃料等維持管理に係る物価が上昇傾向にあることから、より厳しい企業経営が予想される。
　その為、中長期にわたる経営判断が必要であり、今回の経営指標を参考に類似団体の動向も把握しながら、健全経営に努めていく。</t>
    <phoneticPr fontId="4"/>
  </si>
  <si>
    <t>　①経常収支比率及び⑤料金回収率については、100％以上の数値で推移している。
　①経常収支比率及び⑤料金回収率においては、配水施設の維持管理の経費が増加傾向であることから、昨年度より減少した。今後は、有収率の向上や中長期的な費用対効果を検証し、現状の維持向上を図る必要がある。
　⑧有収率においては、令和4年3月16日に発生した福島県沖を震源とする地震の影響により、減少傾向にあったが、漏水修繕工事の実施等により昨年度より微増となった。しかしながら、昨年度に引き続き、富谷市水道事業基本計画で目標値に掲げる90.0％を超えることができなかったことから、漏水箇所の早期発見に努め、目標を達成するように漏水修繕工事を迅速に実施していく。
　老朽管更新のため、企業債の借入を予定しており、④企業債残高対給水収益比率は上昇傾向となると見込んでいる。</t>
    <rPh sb="68" eb="72">
      <t>イジカンリ</t>
    </rPh>
    <rPh sb="186" eb="190">
      <t>ゲンショウケイコウ</t>
    </rPh>
    <rPh sb="196" eb="200">
      <t>ロウスイシュウゼン</t>
    </rPh>
    <rPh sb="200" eb="202">
      <t>コウジ</t>
    </rPh>
    <rPh sb="203" eb="205">
      <t>ジッシ</t>
    </rPh>
    <rPh sb="205" eb="206">
      <t>トウ</t>
    </rPh>
    <rPh sb="209" eb="212">
      <t>サクネンド</t>
    </rPh>
    <rPh sb="214" eb="216">
      <t>ビゾウ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</si>
</sst>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0.08</c:v>
                </c:pt>
                <c:pt idx="1">
                  <c:v>0.93</c:v>
                </c:pt>
                <c:pt idx="2">
                  <c:v>1.26</c:v>
                </c:pt>
                <c:pt idx="3">
                  <c:v>1.1000000000000001</c:v>
                </c:pt>
                <c:pt idx="4">
                  <c:v>1.03</c:v>
                </c:pt>
              </c:numCache>
            </c:numRef>
          </c:val>
          <c:extLst>
            <c:ext xmlns:c16="http://schemas.microsoft.com/office/drawing/2014/chart" uri="{C3380CC4-5D6E-409C-BE32-E72D297353CC}">
              <c16:uniqueId val="{00000000-B2B0-4903-9386-BED3385399C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B2B0-4903-9386-BED3385399C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61.25</c:v>
                </c:pt>
                <c:pt idx="1">
                  <c:v>60.74</c:v>
                </c:pt>
                <c:pt idx="2">
                  <c:v>61.81</c:v>
                </c:pt>
                <c:pt idx="3">
                  <c:v>61.53</c:v>
                </c:pt>
                <c:pt idx="4">
                  <c:v>61.3</c:v>
                </c:pt>
              </c:numCache>
            </c:numRef>
          </c:val>
          <c:extLst>
            <c:ext xmlns:c16="http://schemas.microsoft.com/office/drawing/2014/chart" uri="{C3380CC4-5D6E-409C-BE32-E72D297353CC}">
              <c16:uniqueId val="{00000000-33D2-4381-B157-8F3A6C85F0A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33D2-4381-B157-8F3A6C85F0A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91.05</c:v>
                </c:pt>
                <c:pt idx="1">
                  <c:v>90.77</c:v>
                </c:pt>
                <c:pt idx="2">
                  <c:v>87.27</c:v>
                </c:pt>
                <c:pt idx="3">
                  <c:v>87.1</c:v>
                </c:pt>
                <c:pt idx="4">
                  <c:v>87.68</c:v>
                </c:pt>
              </c:numCache>
            </c:numRef>
          </c:val>
          <c:extLst>
            <c:ext xmlns:c16="http://schemas.microsoft.com/office/drawing/2014/chart" uri="{C3380CC4-5D6E-409C-BE32-E72D297353CC}">
              <c16:uniqueId val="{00000000-4464-4D1C-BA52-E623A6A7D75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4464-4D1C-BA52-E623A6A7D75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111.75</c:v>
                </c:pt>
                <c:pt idx="1">
                  <c:v>114.22</c:v>
                </c:pt>
                <c:pt idx="2">
                  <c:v>125.31</c:v>
                </c:pt>
                <c:pt idx="3">
                  <c:v>123.71</c:v>
                </c:pt>
                <c:pt idx="4">
                  <c:v>121.82</c:v>
                </c:pt>
              </c:numCache>
            </c:numRef>
          </c:val>
          <c:extLst>
            <c:ext xmlns:c16="http://schemas.microsoft.com/office/drawing/2014/chart" uri="{C3380CC4-5D6E-409C-BE32-E72D297353CC}">
              <c16:uniqueId val="{00000000-3995-4E7C-9521-4F7C16B66EC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3995-4E7C-9521-4F7C16B66EC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56.46</c:v>
                </c:pt>
                <c:pt idx="1">
                  <c:v>57.45</c:v>
                </c:pt>
                <c:pt idx="2">
                  <c:v>58.09</c:v>
                </c:pt>
                <c:pt idx="3">
                  <c:v>56.64</c:v>
                </c:pt>
                <c:pt idx="4">
                  <c:v>54.96</c:v>
                </c:pt>
              </c:numCache>
            </c:numRef>
          </c:val>
          <c:extLst>
            <c:ext xmlns:c16="http://schemas.microsoft.com/office/drawing/2014/chart" uri="{C3380CC4-5D6E-409C-BE32-E72D297353CC}">
              <c16:uniqueId val="{00000000-DFC9-4D30-847F-447B2882F2A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DFC9-4D30-847F-447B2882F2A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26.6</c:v>
                </c:pt>
                <c:pt idx="1">
                  <c:v>27.91</c:v>
                </c:pt>
                <c:pt idx="2">
                  <c:v>24.07</c:v>
                </c:pt>
                <c:pt idx="3">
                  <c:v>28.66</c:v>
                </c:pt>
                <c:pt idx="4">
                  <c:v>34.630000000000003</c:v>
                </c:pt>
              </c:numCache>
            </c:numRef>
          </c:val>
          <c:extLst>
            <c:ext xmlns:c16="http://schemas.microsoft.com/office/drawing/2014/chart" uri="{C3380CC4-5D6E-409C-BE32-E72D297353CC}">
              <c16:uniqueId val="{00000000-18D1-472D-B2B1-FF2B3AEFF47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18D1-472D-B2B1-FF2B3AEFF47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8A-4DD1-AF83-65FA0B268C0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3C8A-4DD1-AF83-65FA0B268C0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1036.79</c:v>
                </c:pt>
                <c:pt idx="1">
                  <c:v>1195.9100000000001</c:v>
                </c:pt>
                <c:pt idx="2">
                  <c:v>1279.26</c:v>
                </c:pt>
                <c:pt idx="3">
                  <c:v>1056.52</c:v>
                </c:pt>
                <c:pt idx="4">
                  <c:v>1092.53</c:v>
                </c:pt>
              </c:numCache>
            </c:numRef>
          </c:val>
          <c:extLst>
            <c:ext xmlns:c16="http://schemas.microsoft.com/office/drawing/2014/chart" uri="{C3380CC4-5D6E-409C-BE32-E72D297353CC}">
              <c16:uniqueId val="{00000000-604D-4D52-A9D7-207193ED2D9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604D-4D52-A9D7-207193ED2D9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99.25</c:v>
                </c:pt>
                <c:pt idx="1">
                  <c:v>86.85</c:v>
                </c:pt>
                <c:pt idx="2">
                  <c:v>90.73</c:v>
                </c:pt>
                <c:pt idx="3">
                  <c:v>92.74</c:v>
                </c:pt>
                <c:pt idx="4">
                  <c:v>94.93</c:v>
                </c:pt>
              </c:numCache>
            </c:numRef>
          </c:val>
          <c:extLst>
            <c:ext xmlns:c16="http://schemas.microsoft.com/office/drawing/2014/chart" uri="{C3380CC4-5D6E-409C-BE32-E72D297353CC}">
              <c16:uniqueId val="{00000000-D405-4520-96B6-B4054CFBD7E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D405-4520-96B6-B4054CFBD7E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99.85</c:v>
                </c:pt>
                <c:pt idx="1">
                  <c:v>105.7</c:v>
                </c:pt>
                <c:pt idx="2">
                  <c:v>115.91</c:v>
                </c:pt>
                <c:pt idx="3">
                  <c:v>115.77</c:v>
                </c:pt>
                <c:pt idx="4">
                  <c:v>109.9</c:v>
                </c:pt>
              </c:numCache>
            </c:numRef>
          </c:val>
          <c:extLst>
            <c:ext xmlns:c16="http://schemas.microsoft.com/office/drawing/2014/chart" uri="{C3380CC4-5D6E-409C-BE32-E72D297353CC}">
              <c16:uniqueId val="{00000000-6B05-4943-B9DF-EA190B1B24C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6B05-4943-B9DF-EA190B1B24C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186.76</c:v>
                </c:pt>
                <c:pt idx="1">
                  <c:v>184.96</c:v>
                </c:pt>
                <c:pt idx="2">
                  <c:v>169.15</c:v>
                </c:pt>
                <c:pt idx="3">
                  <c:v>170.06</c:v>
                </c:pt>
                <c:pt idx="4">
                  <c:v>179.15</c:v>
                </c:pt>
              </c:numCache>
            </c:numRef>
          </c:val>
          <c:extLst>
            <c:ext xmlns:c16="http://schemas.microsoft.com/office/drawing/2014/chart" uri="{C3380CC4-5D6E-409C-BE32-E72D297353CC}">
              <c16:uniqueId val="{00000000-02D1-41F3-939D-C4E5D5D7EEA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02D1-41F3-939D-C4E5D5D7EEA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宮城県　富谷市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52452</v>
      </c>
      <c r="AM8" s="65"/>
      <c r="AN8" s="65"/>
      <c r="AO8" s="65"/>
      <c r="AP8" s="65"/>
      <c r="AQ8" s="65"/>
      <c r="AR8" s="65"/>
      <c r="AS8" s="65"/>
      <c r="AT8" s="36">
        <f>データ!$S$6</f>
        <v>49.18</v>
      </c>
      <c r="AU8" s="37"/>
      <c r="AV8" s="37"/>
      <c r="AW8" s="37"/>
      <c r="AX8" s="37"/>
      <c r="AY8" s="37"/>
      <c r="AZ8" s="37"/>
      <c r="BA8" s="37"/>
      <c r="BB8" s="54">
        <f>データ!$T$6</f>
        <v>1066.53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85.77</v>
      </c>
      <c r="J10" s="37"/>
      <c r="K10" s="37"/>
      <c r="L10" s="37"/>
      <c r="M10" s="37"/>
      <c r="N10" s="37"/>
      <c r="O10" s="64"/>
      <c r="P10" s="54">
        <f>データ!$P$6</f>
        <v>99.96</v>
      </c>
      <c r="Q10" s="54"/>
      <c r="R10" s="54"/>
      <c r="S10" s="54"/>
      <c r="T10" s="54"/>
      <c r="U10" s="54"/>
      <c r="V10" s="54"/>
      <c r="W10" s="65">
        <f>データ!$Q$6</f>
        <v>3344</v>
      </c>
      <c r="X10" s="65"/>
      <c r="Y10" s="65"/>
      <c r="Z10" s="65"/>
      <c r="AA10" s="65"/>
      <c r="AB10" s="65"/>
      <c r="AC10" s="65"/>
      <c r="AD10" s="2"/>
      <c r="AE10" s="2"/>
      <c r="AF10" s="2"/>
      <c r="AG10" s="2"/>
      <c r="AH10" s="2"/>
      <c r="AI10" s="2"/>
      <c r="AJ10" s="2"/>
      <c r="AK10" s="2"/>
      <c r="AL10" s="65">
        <f>データ!$U$6</f>
        <v>49280</v>
      </c>
      <c r="AM10" s="65"/>
      <c r="AN10" s="65"/>
      <c r="AO10" s="65"/>
      <c r="AP10" s="65"/>
      <c r="AQ10" s="65"/>
      <c r="AR10" s="65"/>
      <c r="AS10" s="65"/>
      <c r="AT10" s="36">
        <f>データ!$V$6</f>
        <v>48.73</v>
      </c>
      <c r="AU10" s="37"/>
      <c r="AV10" s="37"/>
      <c r="AW10" s="37"/>
      <c r="AX10" s="37"/>
      <c r="AY10" s="37"/>
      <c r="AZ10" s="37"/>
      <c r="BA10" s="37"/>
      <c r="BB10" s="54">
        <f>データ!$W$6</f>
        <v>1011.29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JUUr01IGL3jYeVt1y9hZK6ZDZhVALyp+Vn2sxLn6HbANyjZ0TWNiaA7RXhubWy7yWHdWqftIWN/0SIKzk6C6A==" saltValue="o3EThERu8UVs4NDuktDOm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42161</v>
      </c>
      <c r="D6" s="20">
        <f t="shared" si="3"/>
        <v>46</v>
      </c>
      <c r="E6" s="20">
        <f t="shared" si="3"/>
        <v>1</v>
      </c>
      <c r="F6" s="20">
        <f t="shared" si="3"/>
        <v>0</v>
      </c>
      <c r="G6" s="20">
        <f t="shared" si="3"/>
        <v>1</v>
      </c>
      <c r="H6" s="20" t="str">
        <f t="shared" si="3"/>
        <v>宮城県　富谷市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85.77</v>
      </c>
      <c r="P6" s="21">
        <f t="shared" si="3"/>
        <v>99.96</v>
      </c>
      <c r="Q6" s="21">
        <f t="shared" si="3"/>
        <v>3344</v>
      </c>
      <c r="R6" s="21">
        <f t="shared" si="3"/>
        <v>52452</v>
      </c>
      <c r="S6" s="21">
        <f t="shared" si="3"/>
        <v>49.18</v>
      </c>
      <c r="T6" s="21">
        <f t="shared" si="3"/>
        <v>1066.53</v>
      </c>
      <c r="U6" s="21">
        <f t="shared" si="3"/>
        <v>49280</v>
      </c>
      <c r="V6" s="21">
        <f t="shared" si="3"/>
        <v>48.73</v>
      </c>
      <c r="W6" s="21">
        <f t="shared" si="3"/>
        <v>1011.29</v>
      </c>
      <c r="X6" s="22">
        <f>IF(X7="",NA(),X7)</f>
        <v>111.75</v>
      </c>
      <c r="Y6" s="22">
        <f t="shared" ref="Y6:AG6" si="4">IF(Y7="",NA(),Y7)</f>
        <v>114.22</v>
      </c>
      <c r="Z6" s="22">
        <f t="shared" si="4"/>
        <v>125.31</v>
      </c>
      <c r="AA6" s="22">
        <f t="shared" si="4"/>
        <v>123.71</v>
      </c>
      <c r="AB6" s="22">
        <f t="shared" si="4"/>
        <v>121.82</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1036.79</v>
      </c>
      <c r="AU6" s="22">
        <f t="shared" ref="AU6:BC6" si="6">IF(AU7="",NA(),AU7)</f>
        <v>1195.9100000000001</v>
      </c>
      <c r="AV6" s="22">
        <f t="shared" si="6"/>
        <v>1279.26</v>
      </c>
      <c r="AW6" s="22">
        <f t="shared" si="6"/>
        <v>1056.52</v>
      </c>
      <c r="AX6" s="22">
        <f t="shared" si="6"/>
        <v>1092.53</v>
      </c>
      <c r="AY6" s="22">
        <f t="shared" si="6"/>
        <v>327.77</v>
      </c>
      <c r="AZ6" s="22">
        <f t="shared" si="6"/>
        <v>338.02</v>
      </c>
      <c r="BA6" s="22">
        <f t="shared" si="6"/>
        <v>345.94</v>
      </c>
      <c r="BB6" s="22">
        <f t="shared" si="6"/>
        <v>329.7</v>
      </c>
      <c r="BC6" s="22">
        <f t="shared" si="6"/>
        <v>319.99</v>
      </c>
      <c r="BD6" s="21" t="str">
        <f>IF(BD7="","",IF(BD7="-","【-】","【"&amp;SUBSTITUTE(TEXT(BD7,"#,##0.00"),"-","△")&amp;"】"))</f>
        <v>【239.69】</v>
      </c>
      <c r="BE6" s="22">
        <f>IF(BE7="",NA(),BE7)</f>
        <v>99.25</v>
      </c>
      <c r="BF6" s="22">
        <f t="shared" ref="BF6:BN6" si="7">IF(BF7="",NA(),BF7)</f>
        <v>86.85</v>
      </c>
      <c r="BG6" s="22">
        <f t="shared" si="7"/>
        <v>90.73</v>
      </c>
      <c r="BH6" s="22">
        <f t="shared" si="7"/>
        <v>92.74</v>
      </c>
      <c r="BI6" s="22">
        <f t="shared" si="7"/>
        <v>94.93</v>
      </c>
      <c r="BJ6" s="22">
        <f t="shared" si="7"/>
        <v>397.1</v>
      </c>
      <c r="BK6" s="22">
        <f t="shared" si="7"/>
        <v>379.91</v>
      </c>
      <c r="BL6" s="22">
        <f t="shared" si="7"/>
        <v>386.61</v>
      </c>
      <c r="BM6" s="22">
        <f t="shared" si="7"/>
        <v>381.56</v>
      </c>
      <c r="BN6" s="22">
        <f t="shared" si="7"/>
        <v>365.55</v>
      </c>
      <c r="BO6" s="21" t="str">
        <f>IF(BO7="","",IF(BO7="-","【-】","【"&amp;SUBSTITUTE(TEXT(BO7,"#,##0.00"),"-","△")&amp;"】"))</f>
        <v>【264.86】</v>
      </c>
      <c r="BP6" s="22">
        <f>IF(BP7="",NA(),BP7)</f>
        <v>99.85</v>
      </c>
      <c r="BQ6" s="22">
        <f t="shared" ref="BQ6:BY6" si="8">IF(BQ7="",NA(),BQ7)</f>
        <v>105.7</v>
      </c>
      <c r="BR6" s="22">
        <f t="shared" si="8"/>
        <v>115.91</v>
      </c>
      <c r="BS6" s="22">
        <f t="shared" si="8"/>
        <v>115.77</v>
      </c>
      <c r="BT6" s="22">
        <f t="shared" si="8"/>
        <v>109.9</v>
      </c>
      <c r="BU6" s="22">
        <f t="shared" si="8"/>
        <v>95.79</v>
      </c>
      <c r="BV6" s="22">
        <f t="shared" si="8"/>
        <v>98.3</v>
      </c>
      <c r="BW6" s="22">
        <f t="shared" si="8"/>
        <v>93.82</v>
      </c>
      <c r="BX6" s="22">
        <f t="shared" si="8"/>
        <v>95.04</v>
      </c>
      <c r="BY6" s="22">
        <f t="shared" si="8"/>
        <v>95.42</v>
      </c>
      <c r="BZ6" s="21" t="str">
        <f>IF(BZ7="","",IF(BZ7="-","【-】","【"&amp;SUBSTITUTE(TEXT(BZ7,"#,##0.00"),"-","△")&amp;"】"))</f>
        <v>【97.59】</v>
      </c>
      <c r="CA6" s="22">
        <f>IF(CA7="",NA(),CA7)</f>
        <v>186.76</v>
      </c>
      <c r="CB6" s="22">
        <f t="shared" ref="CB6:CJ6" si="9">IF(CB7="",NA(),CB7)</f>
        <v>184.96</v>
      </c>
      <c r="CC6" s="22">
        <f t="shared" si="9"/>
        <v>169.15</v>
      </c>
      <c r="CD6" s="22">
        <f t="shared" si="9"/>
        <v>170.06</v>
      </c>
      <c r="CE6" s="22">
        <f t="shared" si="9"/>
        <v>179.15</v>
      </c>
      <c r="CF6" s="22">
        <f t="shared" si="9"/>
        <v>171.13</v>
      </c>
      <c r="CG6" s="22">
        <f t="shared" si="9"/>
        <v>173.7</v>
      </c>
      <c r="CH6" s="22">
        <f t="shared" si="9"/>
        <v>178.94</v>
      </c>
      <c r="CI6" s="22">
        <f t="shared" si="9"/>
        <v>180.19</v>
      </c>
      <c r="CJ6" s="22">
        <f t="shared" si="9"/>
        <v>184.25</v>
      </c>
      <c r="CK6" s="21" t="str">
        <f>IF(CK7="","",IF(CK7="-","【-】","【"&amp;SUBSTITUTE(TEXT(CK7,"#,##0.00"),"-","△")&amp;"】"))</f>
        <v>【181.66】</v>
      </c>
      <c r="CL6" s="22">
        <f>IF(CL7="",NA(),CL7)</f>
        <v>61.25</v>
      </c>
      <c r="CM6" s="22">
        <f t="shared" ref="CM6:CU6" si="10">IF(CM7="",NA(),CM7)</f>
        <v>60.74</v>
      </c>
      <c r="CN6" s="22">
        <f t="shared" si="10"/>
        <v>61.81</v>
      </c>
      <c r="CO6" s="22">
        <f t="shared" si="10"/>
        <v>61.53</v>
      </c>
      <c r="CP6" s="22">
        <f t="shared" si="10"/>
        <v>61.3</v>
      </c>
      <c r="CQ6" s="22">
        <f t="shared" si="10"/>
        <v>60.12</v>
      </c>
      <c r="CR6" s="22">
        <f t="shared" si="10"/>
        <v>60.34</v>
      </c>
      <c r="CS6" s="22">
        <f t="shared" si="10"/>
        <v>59.54</v>
      </c>
      <c r="CT6" s="22">
        <f t="shared" si="10"/>
        <v>59.26</v>
      </c>
      <c r="CU6" s="22">
        <f t="shared" si="10"/>
        <v>60.44</v>
      </c>
      <c r="CV6" s="21" t="str">
        <f>IF(CV7="","",IF(CV7="-","【-】","【"&amp;SUBSTITUTE(TEXT(CV7,"#,##0.00"),"-","△")&amp;"】"))</f>
        <v>【60.21】</v>
      </c>
      <c r="CW6" s="22">
        <f>IF(CW7="",NA(),CW7)</f>
        <v>91.05</v>
      </c>
      <c r="CX6" s="22">
        <f t="shared" ref="CX6:DF6" si="11">IF(CX7="",NA(),CX7)</f>
        <v>90.77</v>
      </c>
      <c r="CY6" s="22">
        <f t="shared" si="11"/>
        <v>87.27</v>
      </c>
      <c r="CZ6" s="22">
        <f t="shared" si="11"/>
        <v>87.1</v>
      </c>
      <c r="DA6" s="22">
        <f t="shared" si="11"/>
        <v>87.68</v>
      </c>
      <c r="DB6" s="22">
        <f t="shared" si="11"/>
        <v>84.24</v>
      </c>
      <c r="DC6" s="22">
        <f t="shared" si="11"/>
        <v>84.19</v>
      </c>
      <c r="DD6" s="22">
        <f t="shared" si="11"/>
        <v>83.93</v>
      </c>
      <c r="DE6" s="22">
        <f t="shared" si="11"/>
        <v>83.84</v>
      </c>
      <c r="DF6" s="22">
        <f t="shared" si="11"/>
        <v>83.39</v>
      </c>
      <c r="DG6" s="21" t="str">
        <f>IF(DG7="","",IF(DG7="-","【-】","【"&amp;SUBSTITUTE(TEXT(DG7,"#,##0.00"),"-","△")&amp;"】"))</f>
        <v>【89.21】</v>
      </c>
      <c r="DH6" s="22">
        <f>IF(DH7="",NA(),DH7)</f>
        <v>56.46</v>
      </c>
      <c r="DI6" s="22">
        <f t="shared" ref="DI6:DQ6" si="12">IF(DI7="",NA(),DI7)</f>
        <v>57.45</v>
      </c>
      <c r="DJ6" s="22">
        <f t="shared" si="12"/>
        <v>58.09</v>
      </c>
      <c r="DK6" s="22">
        <f t="shared" si="12"/>
        <v>56.64</v>
      </c>
      <c r="DL6" s="22">
        <f t="shared" si="12"/>
        <v>54.96</v>
      </c>
      <c r="DM6" s="22">
        <f t="shared" si="12"/>
        <v>48.83</v>
      </c>
      <c r="DN6" s="22">
        <f t="shared" si="12"/>
        <v>49.96</v>
      </c>
      <c r="DO6" s="22">
        <f t="shared" si="12"/>
        <v>50.82</v>
      </c>
      <c r="DP6" s="22">
        <f t="shared" si="12"/>
        <v>51.82</v>
      </c>
      <c r="DQ6" s="22">
        <f t="shared" si="12"/>
        <v>52.53</v>
      </c>
      <c r="DR6" s="21" t="str">
        <f>IF(DR7="","",IF(DR7="-","【-】","【"&amp;SUBSTITUTE(TEXT(DR7,"#,##0.00"),"-","△")&amp;"】"))</f>
        <v>【52.41】</v>
      </c>
      <c r="DS6" s="22">
        <f>IF(DS7="",NA(),DS7)</f>
        <v>26.6</v>
      </c>
      <c r="DT6" s="22">
        <f t="shared" ref="DT6:EB6" si="13">IF(DT7="",NA(),DT7)</f>
        <v>27.91</v>
      </c>
      <c r="DU6" s="22">
        <f t="shared" si="13"/>
        <v>24.07</v>
      </c>
      <c r="DV6" s="22">
        <f t="shared" si="13"/>
        <v>28.66</v>
      </c>
      <c r="DW6" s="22">
        <f t="shared" si="13"/>
        <v>34.630000000000003</v>
      </c>
      <c r="DX6" s="22">
        <f t="shared" si="13"/>
        <v>18.18</v>
      </c>
      <c r="DY6" s="22">
        <f t="shared" si="13"/>
        <v>19.32</v>
      </c>
      <c r="DZ6" s="22">
        <f t="shared" si="13"/>
        <v>21.16</v>
      </c>
      <c r="EA6" s="22">
        <f t="shared" si="13"/>
        <v>22.72</v>
      </c>
      <c r="EB6" s="22">
        <f t="shared" si="13"/>
        <v>24.16</v>
      </c>
      <c r="EC6" s="21" t="str">
        <f>IF(EC7="","",IF(EC7="-","【-】","【"&amp;SUBSTITUTE(TEXT(EC7,"#,##0.00"),"-","△")&amp;"】"))</f>
        <v>【26.78】</v>
      </c>
      <c r="ED6" s="22">
        <f>IF(ED7="",NA(),ED7)</f>
        <v>0.08</v>
      </c>
      <c r="EE6" s="22">
        <f t="shared" ref="EE6:EM6" si="14">IF(EE7="",NA(),EE7)</f>
        <v>0.93</v>
      </c>
      <c r="EF6" s="22">
        <f t="shared" si="14"/>
        <v>1.26</v>
      </c>
      <c r="EG6" s="22">
        <f t="shared" si="14"/>
        <v>1.1000000000000001</v>
      </c>
      <c r="EH6" s="22">
        <f t="shared" si="14"/>
        <v>1.03</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42161</v>
      </c>
      <c r="D7" s="24">
        <v>46</v>
      </c>
      <c r="E7" s="24">
        <v>1</v>
      </c>
      <c r="F7" s="24">
        <v>0</v>
      </c>
      <c r="G7" s="24">
        <v>1</v>
      </c>
      <c r="H7" s="24" t="s">
        <v>93</v>
      </c>
      <c r="I7" s="24" t="s">
        <v>94</v>
      </c>
      <c r="J7" s="24" t="s">
        <v>95</v>
      </c>
      <c r="K7" s="24" t="s">
        <v>96</v>
      </c>
      <c r="L7" s="24" t="s">
        <v>97</v>
      </c>
      <c r="M7" s="24" t="s">
        <v>98</v>
      </c>
      <c r="N7" s="25" t="s">
        <v>99</v>
      </c>
      <c r="O7" s="25">
        <v>85.77</v>
      </c>
      <c r="P7" s="25">
        <v>99.96</v>
      </c>
      <c r="Q7" s="25">
        <v>3344</v>
      </c>
      <c r="R7" s="25">
        <v>52452</v>
      </c>
      <c r="S7" s="25">
        <v>49.18</v>
      </c>
      <c r="T7" s="25">
        <v>1066.53</v>
      </c>
      <c r="U7" s="25">
        <v>49280</v>
      </c>
      <c r="V7" s="25">
        <v>48.73</v>
      </c>
      <c r="W7" s="25">
        <v>1011.29</v>
      </c>
      <c r="X7" s="25">
        <v>111.75</v>
      </c>
      <c r="Y7" s="25">
        <v>114.22</v>
      </c>
      <c r="Z7" s="25">
        <v>125.31</v>
      </c>
      <c r="AA7" s="25">
        <v>123.71</v>
      </c>
      <c r="AB7" s="25">
        <v>121.82</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1036.79</v>
      </c>
      <c r="AU7" s="25">
        <v>1195.9100000000001</v>
      </c>
      <c r="AV7" s="25">
        <v>1279.26</v>
      </c>
      <c r="AW7" s="25">
        <v>1056.52</v>
      </c>
      <c r="AX7" s="25">
        <v>1092.53</v>
      </c>
      <c r="AY7" s="25">
        <v>327.77</v>
      </c>
      <c r="AZ7" s="25">
        <v>338.02</v>
      </c>
      <c r="BA7" s="25">
        <v>345.94</v>
      </c>
      <c r="BB7" s="25">
        <v>329.7</v>
      </c>
      <c r="BC7" s="25">
        <v>319.99</v>
      </c>
      <c r="BD7" s="25">
        <v>239.69</v>
      </c>
      <c r="BE7" s="25">
        <v>99.25</v>
      </c>
      <c r="BF7" s="25">
        <v>86.85</v>
      </c>
      <c r="BG7" s="25">
        <v>90.73</v>
      </c>
      <c r="BH7" s="25">
        <v>92.74</v>
      </c>
      <c r="BI7" s="25">
        <v>94.93</v>
      </c>
      <c r="BJ7" s="25">
        <v>397.1</v>
      </c>
      <c r="BK7" s="25">
        <v>379.91</v>
      </c>
      <c r="BL7" s="25">
        <v>386.61</v>
      </c>
      <c r="BM7" s="25">
        <v>381.56</v>
      </c>
      <c r="BN7" s="25">
        <v>365.55</v>
      </c>
      <c r="BO7" s="25">
        <v>264.86</v>
      </c>
      <c r="BP7" s="25">
        <v>99.85</v>
      </c>
      <c r="BQ7" s="25">
        <v>105.7</v>
      </c>
      <c r="BR7" s="25">
        <v>115.91</v>
      </c>
      <c r="BS7" s="25">
        <v>115.77</v>
      </c>
      <c r="BT7" s="25">
        <v>109.9</v>
      </c>
      <c r="BU7" s="25">
        <v>95.79</v>
      </c>
      <c r="BV7" s="25">
        <v>98.3</v>
      </c>
      <c r="BW7" s="25">
        <v>93.82</v>
      </c>
      <c r="BX7" s="25">
        <v>95.04</v>
      </c>
      <c r="BY7" s="25">
        <v>95.42</v>
      </c>
      <c r="BZ7" s="25">
        <v>97.59</v>
      </c>
      <c r="CA7" s="25">
        <v>186.76</v>
      </c>
      <c r="CB7" s="25">
        <v>184.96</v>
      </c>
      <c r="CC7" s="25">
        <v>169.15</v>
      </c>
      <c r="CD7" s="25">
        <v>170.06</v>
      </c>
      <c r="CE7" s="25">
        <v>179.15</v>
      </c>
      <c r="CF7" s="25">
        <v>171.13</v>
      </c>
      <c r="CG7" s="25">
        <v>173.7</v>
      </c>
      <c r="CH7" s="25">
        <v>178.94</v>
      </c>
      <c r="CI7" s="25">
        <v>180.19</v>
      </c>
      <c r="CJ7" s="25">
        <v>184.25</v>
      </c>
      <c r="CK7" s="25">
        <v>181.66</v>
      </c>
      <c r="CL7" s="25">
        <v>61.25</v>
      </c>
      <c r="CM7" s="25">
        <v>60.74</v>
      </c>
      <c r="CN7" s="25">
        <v>61.81</v>
      </c>
      <c r="CO7" s="25">
        <v>61.53</v>
      </c>
      <c r="CP7" s="25">
        <v>61.3</v>
      </c>
      <c r="CQ7" s="25">
        <v>60.12</v>
      </c>
      <c r="CR7" s="25">
        <v>60.34</v>
      </c>
      <c r="CS7" s="25">
        <v>59.54</v>
      </c>
      <c r="CT7" s="25">
        <v>59.26</v>
      </c>
      <c r="CU7" s="25">
        <v>60.44</v>
      </c>
      <c r="CV7" s="25">
        <v>60.21</v>
      </c>
      <c r="CW7" s="25">
        <v>91.05</v>
      </c>
      <c r="CX7" s="25">
        <v>90.77</v>
      </c>
      <c r="CY7" s="25">
        <v>87.27</v>
      </c>
      <c r="CZ7" s="25">
        <v>87.1</v>
      </c>
      <c r="DA7" s="25">
        <v>87.68</v>
      </c>
      <c r="DB7" s="25">
        <v>84.24</v>
      </c>
      <c r="DC7" s="25">
        <v>84.19</v>
      </c>
      <c r="DD7" s="25">
        <v>83.93</v>
      </c>
      <c r="DE7" s="25">
        <v>83.84</v>
      </c>
      <c r="DF7" s="25">
        <v>83.39</v>
      </c>
      <c r="DG7" s="25">
        <v>89.21</v>
      </c>
      <c r="DH7" s="25">
        <v>56.46</v>
      </c>
      <c r="DI7" s="25">
        <v>57.45</v>
      </c>
      <c r="DJ7" s="25">
        <v>58.09</v>
      </c>
      <c r="DK7" s="25">
        <v>56.64</v>
      </c>
      <c r="DL7" s="25">
        <v>54.96</v>
      </c>
      <c r="DM7" s="25">
        <v>48.83</v>
      </c>
      <c r="DN7" s="25">
        <v>49.96</v>
      </c>
      <c r="DO7" s="25">
        <v>50.82</v>
      </c>
      <c r="DP7" s="25">
        <v>51.82</v>
      </c>
      <c r="DQ7" s="25">
        <v>52.53</v>
      </c>
      <c r="DR7" s="25">
        <v>52.41</v>
      </c>
      <c r="DS7" s="25">
        <v>26.6</v>
      </c>
      <c r="DT7" s="25">
        <v>27.91</v>
      </c>
      <c r="DU7" s="25">
        <v>24.07</v>
      </c>
      <c r="DV7" s="25">
        <v>28.66</v>
      </c>
      <c r="DW7" s="25">
        <v>34.630000000000003</v>
      </c>
      <c r="DX7" s="25">
        <v>18.18</v>
      </c>
      <c r="DY7" s="25">
        <v>19.32</v>
      </c>
      <c r="DZ7" s="25">
        <v>21.16</v>
      </c>
      <c r="EA7" s="25">
        <v>22.72</v>
      </c>
      <c r="EB7" s="25">
        <v>24.16</v>
      </c>
      <c r="EC7" s="25">
        <v>26.78</v>
      </c>
      <c r="ED7" s="25">
        <v>0.08</v>
      </c>
      <c r="EE7" s="25">
        <v>0.93</v>
      </c>
      <c r="EF7" s="25">
        <v>1.26</v>
      </c>
      <c r="EG7" s="25">
        <v>1.1000000000000001</v>
      </c>
      <c r="EH7" s="25">
        <v>1.03</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2026-01-30T02:11:40Z</cp:lastPrinted>
  <dcterms:created xsi:type="dcterms:W3CDTF">2025-12-12T09:11:23Z</dcterms:created>
  <dcterms:modified xsi:type="dcterms:W3CDTF">2026-02-16T06:03:35Z</dcterms:modified>
  <cp:category/>
</cp:coreProperties>
</file>